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'BRPL'!$A$1:$S$209</definedName>
    <definedName name="_xlnm.Print_Area" localSheetId="1">'BYPL'!$A$1:$Q$175</definedName>
    <definedName name="_xlnm.Print_Area" localSheetId="8">'FINAL EX. SUMMARY'!$A$1:$Q$41</definedName>
    <definedName name="_xlnm.Print_Area" localSheetId="4">'MES'!$A$1:$Q$59</definedName>
    <definedName name="_xlnm.Print_Area" localSheetId="0">'NDPL'!$A$1:$Q$171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<sst xmlns="http://schemas.openxmlformats.org/spreadsheetml/2006/main" count="1705" uniqueCount="477">
  <si>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</si>
  <si>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</si>
  <si>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</si>
  <si>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</si>
  <si>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</si>
  <si>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</si>
  <si>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</si>
  <si>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</si>
  <si>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</si>
  <si>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</si>
  <si>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</si>
  <si>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</si>
  <si>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</si>
  <si>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</si>
  <si>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</si>
  <si>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</si>
  <si>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</si>
  <si>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</si>
  <si>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</si>
  <si>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</si>
  <si>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</si>
  <si>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</si>
  <si>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</si>
  <si>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</si>
  <si>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</si>
  <si>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</si>
  <si>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</si>
  <si>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</si>
  <si>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</si>
  <si>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</si>
  <si>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</si>
  <si>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</si>
  <si>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</si>
  <si>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</si>
  <si>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</si>
  <si>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</si>
  <si>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</si>
  <si>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</si>
  <si>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</si>
  <si>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</si>
  <si>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</si>
  <si>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</si>
  <si>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</si>
  <si>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</si>
  <si>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</si>
  <si>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</si>
  <si>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</si>
  <si>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</si>
  <si>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</si>
  <si>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</si>
  <si>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</si>
  <si>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</si>
  <si>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</si>
  <si>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</si>
  <si>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</si>
  <si>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</si>
  <si>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</si>
  <si>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</si>
  <si>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</si>
  <si>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</si>
  <si>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</si>
  <si>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</si>
  <si>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</si>
  <si>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</si>
  <si>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</si>
  <si>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</si>
  <si>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</si>
  <si>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</si>
  <si>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</si>
  <si>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</si>
  <si>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</si>
  <si>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</si>
  <si>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</si>
  <si>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</si>
  <si>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</si>
  <si>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</si>
  <si>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</si>
  <si>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</si>
  <si>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</si>
  <si>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</si>
  <si>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</si>
  <si>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</si>
  <si>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</si>
  <si>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</si>
  <si>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</si>
  <si>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</si>
  <si>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</si>
  <si>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</si>
  <si>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</si>
  <si>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</si>
  <si>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</si>
  <si>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</si>
  <si>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</si>
  <si>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</si>
  <si>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</si>
  <si>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</si>
  <si>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</si>
  <si>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</si>
  <si>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</si>
  <si>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</si>
  <si>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</si>
  <si>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</si>
  <si>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</si>
  <si>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</si>
  <si>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</si>
  <si>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</si>
  <si>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</si>
  <si>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</si>
  <si>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</si>
  <si>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</si>
  <si>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</si>
  <si>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</si>
  <si>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</si>
  <si>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</si>
  <si>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</si>
  <si>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</si>
  <si>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</si>
  <si>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</si>
  <si>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</si>
  <si>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</si>
  <si>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</si>
  <si>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</si>
  <si>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</si>
  <si>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</si>
  <si>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</si>
  <si>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</si>
  <si>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</si>
  <si>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</si>
  <si>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</si>
  <si>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</si>
  <si>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</si>
  <si>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</si>
  <si>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</si>
  <si>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</si>
  <si>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</si>
  <si>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</si>
  <si>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</si>
  <si>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</si>
  <si>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</si>
  <si>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</si>
  <si>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</si>
  <si>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</si>
  <si>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</si>
  <si>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</si>
  <si>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</si>
  <si>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</si>
  <si>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</si>
  <si>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</si>
  <si>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</si>
  <si>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</si>
  <si>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</si>
  <si>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</si>
  <si>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</si>
  <si>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</si>
  <si>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</si>
  <si>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</si>
  <si>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</si>
  <si>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</si>
  <si>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</si>
  <si>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</si>
  <si>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</si>
  <si>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</si>
  <si>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</si>
  <si>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</si>
  <si>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</si>
  <si>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</si>
  <si>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</si>
  <si>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</si>
  <si>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</si>
  <si>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</si>
  <si>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</si>
  <si>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</si>
  <si>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</si>
  <si>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</si>
  <si>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</si>
  <si>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</si>
  <si>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</si>
  <si>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</si>
  <si>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</si>
  <si>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</si>
  <si>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</si>
  <si>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</si>
  <si>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</si>
  <si>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</si>
  <si>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</si>
  <si>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</si>
  <si>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</si>
  <si>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</si>
  <si>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</si>
  <si>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</si>
  <si>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</si>
  <si>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</si>
  <si>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</si>
  <si>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</si>
  <si>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</si>
  <si>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</si>
  <si>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</si>
  <si>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</si>
  <si>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</si>
  <si>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</si>
  <si>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</si>
  <si>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</si>
  <si>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</si>
  <si>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</si>
  <si>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</si>
  <si>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</si>
  <si>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</si>
  <si>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</si>
  <si>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</si>
  <si>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</si>
  <si>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</si>
  <si>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</si>
  <si>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</si>
  <si>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</si>
  <si>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</si>
  <si>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</si>
  <si>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</si>
  <si>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</si>
  <si>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</si>
  <si>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</si>
  <si>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</si>
  <si>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</si>
  <si>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</si>
  <si>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</si>
  <si>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</si>
  <si>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</si>
  <si>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</si>
  <si>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</si>
  <si>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</si>
  <si>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</si>
  <si>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</si>
  <si>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</si>
  <si>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</si>
  <si>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</si>
  <si>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</si>
  <si>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</si>
  <si>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</si>
  <si>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</si>
  <si>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</si>
  <si>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</si>
  <si>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</si>
  <si>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</si>
  <si>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</si>
  <si>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</si>
  <si>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</si>
  <si>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</si>
  <si>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</si>
  <si>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</si>
  <si>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</si>
  <si>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</si>
  <si>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</si>
  <si>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</si>
  <si>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</si>
  <si>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</si>
  <si>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</si>
  <si>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</si>
  <si>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</si>
  <si>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</si>
  <si>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</si>
  <si>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</si>
  <si>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</si>
  <si>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</si>
  <si>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</si>
  <si>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</si>
  <si>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</si>
  <si>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</si>
  <si>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</si>
  <si>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</si>
  <si>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</si>
  <si>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</si>
  <si>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</si>
  <si>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</si>
  <si>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</si>
  <si>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</si>
  <si>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</si>
  <si>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</si>
  <si>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</si>
  <si>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</si>
  <si>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</si>
  <si>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</si>
  <si>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</si>
  <si>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</si>
  <si>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</si>
  <si>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</si>
  <si>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</si>
  <si>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</si>
  <si>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</si>
  <si>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</si>
  <si>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</si>
  <si>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</si>
  <si>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</si>
  <si>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</si>
  <si>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</si>
  <si>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</si>
  <si>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</si>
  <si>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</si>
  <si>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</si>
  <si>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</si>
  <si>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</si>
  <si>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</si>
  <si>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</si>
  <si>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</si>
  <si>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</si>
  <si>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</si>
  <si>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</si>
  <si>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</si>
  <si>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</si>
  <si>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</si>
  <si>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</si>
  <si>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</si>
  <si>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</si>
  <si>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</si>
  <si>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</si>
  <si>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</si>
  <si>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</si>
  <si>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</si>
  <si>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</si>
  <si>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</si>
  <si>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</si>
  <si>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</si>
  <si>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</si>
  <si>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</si>
  <si>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</si>
  <si>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</si>
  <si>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</si>
  <si>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</si>
  <si>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</si>
  <si>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</si>
  <si>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</si>
  <si>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</si>
  <si>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</si>
  <si>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</si>
  <si>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</si>
  <si>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</si>
  <si>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</si>
  <si>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</si>
  <si>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</si>
  <si>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</si>
  <si>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</si>
  <si>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</si>
  <si>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</si>
  <si>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</si>
  <si>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</si>
  <si>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</si>
  <si>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</si>
  <si>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</si>
  <si>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</si>
  <si>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</si>
  <si>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</si>
  <si>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</si>
  <si>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</si>
  <si>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</si>
  <si>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</si>
  <si>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</si>
  <si>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</si>
  <si>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</si>
  <si>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</si>
  <si>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</si>
  <si>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</si>
  <si>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</si>
  <si>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</si>
  <si>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</si>
  <si>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</si>
  <si>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</si>
  <si>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</si>
  <si>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</si>
  <si>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</si>
  <si>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</si>
  <si>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</si>
  <si>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</si>
  <si>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</si>
  <si>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</si>
  <si>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</si>
  <si>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</si>
  <si>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</si>
  <si>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</si>
  <si>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</si>
  <si>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</si>
  <si>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</si>
  <si>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</si>
  <si>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</si>
  <si>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</si>
  <si>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</si>
  <si>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</si>
  <si>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</si>
  <si>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</si>
  <si>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</si>
  <si>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</si>
  <si>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</si>
  <si>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</si>
  <si>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</si>
  <si>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</si>
  <si>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</si>
  <si>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</si>
  <si>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</si>
  <si>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</si>
  <si>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</si>
  <si>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</si>
  <si>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</si>
  <si>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</si>
  <si>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</si>
  <si>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</si>
  <si>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</si>
  <si>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</si>
  <si>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</si>
  <si>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</si>
  <si>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</si>
  <si>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</si>
  <si>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</si>
  <si>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</si>
  <si>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</si>
  <si>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</si>
  <si>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</si>
  <si>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</si>
  <si>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</si>
  <si>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</si>
  <si>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</si>
  <si>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</si>
  <si>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</si>
  <si>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</si>
  <si>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</si>
  <si>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</si>
  <si>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</si>
  <si>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</si>
  <si>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</si>
  <si>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</si>
  <si>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</si>
  <si>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</si>
  <si>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</si>
  <si>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</si>
  <si>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</si>
  <si>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</si>
  <si>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</si>
  <si>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</si>
  <si>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</si>
  <si>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</si>
  <si>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</si>
  <si>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</si>
  <si>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</si>
  <si>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</si>
  <si>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</si>
  <si>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w.e.f 18/08/17</t>
  </si>
  <si>
    <t>PAAPANKALAN-III</t>
  </si>
  <si>
    <t>RAILWAY(+)</t>
  </si>
  <si>
    <t>CUSTOMER-  NORTHERN RAILWAYS</t>
  </si>
  <si>
    <t>NARELA DSIDC-1</t>
  </si>
  <si>
    <t>66KV Railway Ckt-1</t>
  </si>
  <si>
    <t>66KV Railway Ckt-2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</si>
  <si>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</si>
  <si>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</si>
  <si>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</si>
  <si>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</si>
  <si>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</si>
  <si>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</si>
  <si>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</si>
  <si>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</si>
  <si>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</si>
  <si>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</si>
  <si>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</si>
  <si>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</si>
  <si>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</si>
  <si>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</si>
  <si>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</si>
  <si>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INTIAL READING 01/04/2018</t>
  </si>
  <si>
    <t>APRIL-2018</t>
  </si>
  <si>
    <t>FINAL READING 31/04/2018</t>
  </si>
  <si>
    <t xml:space="preserve">                           PERIOD 1st APRIL-2018 TO 31st APRIL-2018</t>
  </si>
  <si>
    <t>w.e.f 06/04/18</t>
  </si>
  <si>
    <t>w.e.f 20/04/18</t>
  </si>
  <si>
    <t>w.e.f  26/04/18</t>
  </si>
  <si>
    <t>w..e.f 20/04/18</t>
  </si>
  <si>
    <t>Check Meter Data</t>
  </si>
  <si>
    <t>Assessment</t>
  </si>
  <si>
    <t>w.e.f 24/04/18</t>
  </si>
  <si>
    <t xml:space="preserve">220KV DMRC -2 </t>
  </si>
  <si>
    <t>220KV DMRC-1</t>
  </si>
  <si>
    <t>Note :Sharing taken from wk-04 abt bill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</si>
</sst>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1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24" fillId="0" borderId="30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92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33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2" fontId="19" fillId="0" borderId="0" xfId="0" applyNumberFormat="1" applyFont="1" applyFill="1" applyBorder="1" applyAlignment="1">
      <alignment horizontal="left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201" fontId="21" fillId="0" borderId="0" xfId="0" applyNumberFormat="1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shrinkToFit="1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6" fillId="0" borderId="30" xfId="0" applyFont="1" applyFill="1" applyBorder="1" applyAlignment="1">
      <alignment vertical="center" wrapText="1"/>
    </xf>
    <xf numFmtId="2" fontId="13" fillId="0" borderId="2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193" fontId="1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0" fontId="20" fillId="0" borderId="30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9" fillId="0" borderId="30" xfId="0" applyFont="1" applyFill="1" applyBorder="1" applyAlignment="1">
      <alignment shrinkToFit="1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20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24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/>
    </xf>
    <xf numFmtId="0" fontId="71" fillId="0" borderId="30" xfId="0" applyFont="1" applyFill="1" applyBorder="1" applyAlignment="1">
      <alignment/>
    </xf>
    <xf numFmtId="49" fontId="16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tabSelected="1" view="pageBreakPreview" zoomScale="85" zoomScaleSheetLayoutView="85" workbookViewId="0" topLeftCell="A1">
      <selection activeCell="A1" sqref="A1:IV4"/>
    </sheetView>
  </sheetViews>
  <sheetFormatPr defaultColWidth="9.140625" defaultRowHeight="12.75"/>
  <cols>
    <col min="1" max="1" width="4.00390625" style="456" customWidth="1"/>
    <col min="2" max="2" width="26.57421875" style="456" customWidth="1"/>
    <col min="3" max="3" width="12.28125" style="456" customWidth="1"/>
    <col min="4" max="4" width="9.28125" style="456" customWidth="1"/>
    <col min="5" max="5" width="17.140625" style="456" customWidth="1"/>
    <col min="6" max="6" width="10.8515625" style="456" customWidth="1"/>
    <col min="7" max="7" width="13.8515625" style="456" customWidth="1"/>
    <col min="8" max="8" width="14.00390625" style="456" customWidth="1"/>
    <col min="9" max="9" width="10.57421875" style="456" customWidth="1"/>
    <col min="10" max="10" width="13.00390625" style="456" customWidth="1"/>
    <col min="11" max="11" width="13.421875" style="456" customWidth="1"/>
    <col min="12" max="12" width="13.57421875" style="456" customWidth="1"/>
    <col min="13" max="13" width="14.00390625" style="456" customWidth="1"/>
    <col min="14" max="14" width="10.421875" style="456" customWidth="1"/>
    <col min="15" max="15" width="12.8515625" style="456" customWidth="1"/>
    <col min="16" max="16" width="11.57421875" style="456" customWidth="1"/>
    <col min="17" max="17" width="20.57421875" style="456" customWidth="1"/>
    <col min="18" max="18" width="4.7109375" style="456" customWidth="1"/>
    <col min="19" max="16384" width="9.140625" style="456" customWidth="1"/>
  </cols>
  <sheetData>
    <row r="1" spans="1:17" s="86" customFormat="1" ht="16.5" customHeight="1">
      <c r="A1" s="149" t="s">
        <v>234</v>
      </c>
      <c r="Q1" s="808" t="s">
        <v>464</v>
      </c>
    </row>
    <row r="2" spans="1:11" s="86" customFormat="1" ht="16.5" customHeight="1">
      <c r="A2" s="149" t="s">
        <v>235</v>
      </c>
      <c r="K2" s="809"/>
    </row>
    <row r="3" spans="1:8" s="86" customFormat="1" ht="16.5" customHeight="1">
      <c r="A3" s="309" t="s">
        <v>0</v>
      </c>
      <c r="H3" s="810"/>
    </row>
    <row r="4" spans="1:16" s="86" customFormat="1" ht="16.5" customHeight="1" thickBot="1">
      <c r="A4" s="309" t="s">
        <v>236</v>
      </c>
      <c r="G4" s="277"/>
      <c r="H4" s="277"/>
      <c r="I4" s="809" t="s">
        <v>390</v>
      </c>
      <c r="J4" s="277"/>
      <c r="K4" s="277"/>
      <c r="L4" s="277"/>
      <c r="M4" s="277"/>
      <c r="N4" s="809" t="s">
        <v>391</v>
      </c>
      <c r="O4" s="277"/>
      <c r="P4" s="277"/>
    </row>
    <row r="5" spans="1:17" s="552" customFormat="1" ht="56.25" customHeight="1" thickBot="1" thickTop="1">
      <c r="A5" s="550" t="s">
        <v>8</v>
      </c>
      <c r="B5" s="523" t="s">
        <v>9</v>
      </c>
      <c r="C5" s="524" t="s">
        <v>1</v>
      </c>
      <c r="D5" s="524" t="s">
        <v>2</v>
      </c>
      <c r="E5" s="524" t="s">
        <v>3</v>
      </c>
      <c r="F5" s="524" t="s">
        <v>10</v>
      </c>
      <c r="G5" s="522" t="s">
        <v>465</v>
      </c>
      <c r="H5" s="524" t="s">
        <v>463</v>
      </c>
      <c r="I5" s="524" t="s">
        <v>4</v>
      </c>
      <c r="J5" s="524" t="s">
        <v>5</v>
      </c>
      <c r="K5" s="551" t="s">
        <v>6</v>
      </c>
      <c r="L5" s="522" t="str">
        <f>G5</f>
        <v>FINAL READING 31/04/2018</v>
      </c>
      <c r="M5" s="524" t="str">
        <f>H5</f>
        <v>INTIAL READING 01/04/2018</v>
      </c>
      <c r="N5" s="524" t="s">
        <v>4</v>
      </c>
      <c r="O5" s="524" t="s">
        <v>5</v>
      </c>
      <c r="P5" s="551" t="s">
        <v>6</v>
      </c>
      <c r="Q5" s="551" t="s">
        <v>304</v>
      </c>
    </row>
    <row r="6" spans="1:12" ht="1.5" customHeight="1" hidden="1" thickTop="1">
      <c r="A6" s="7"/>
      <c r="B6" s="8"/>
      <c r="C6" s="7"/>
      <c r="D6" s="7"/>
      <c r="E6" s="7"/>
      <c r="F6" s="7"/>
      <c r="L6" s="468"/>
    </row>
    <row r="7" spans="1:17" ht="15.75" customHeight="1" thickTop="1">
      <c r="A7" s="269"/>
      <c r="B7" s="338" t="s">
        <v>14</v>
      </c>
      <c r="C7" s="327"/>
      <c r="D7" s="341"/>
      <c r="E7" s="341"/>
      <c r="F7" s="327"/>
      <c r="G7" s="333"/>
      <c r="H7" s="497"/>
      <c r="I7" s="497"/>
      <c r="J7" s="497"/>
      <c r="K7" s="125"/>
      <c r="L7" s="333"/>
      <c r="M7" s="497"/>
      <c r="N7" s="497"/>
      <c r="O7" s="497"/>
      <c r="P7" s="553"/>
      <c r="Q7" s="460"/>
    </row>
    <row r="8" spans="1:17" ht="16.5" customHeight="1">
      <c r="A8" s="269">
        <v>1</v>
      </c>
      <c r="B8" s="337" t="s">
        <v>15</v>
      </c>
      <c r="C8" s="327">
        <v>5128429</v>
      </c>
      <c r="D8" s="340" t="s">
        <v>12</v>
      </c>
      <c r="E8" s="319" t="s">
        <v>341</v>
      </c>
      <c r="F8" s="327">
        <v>-1000</v>
      </c>
      <c r="G8" s="333">
        <v>981589</v>
      </c>
      <c r="H8" s="334">
        <v>981636</v>
      </c>
      <c r="I8" s="334">
        <f>G8-H8</f>
        <v>-47</v>
      </c>
      <c r="J8" s="334">
        <f>$F8*I8</f>
        <v>47000</v>
      </c>
      <c r="K8" s="335">
        <f>J8/1000000</f>
        <v>0.047</v>
      </c>
      <c r="L8" s="333">
        <v>999210</v>
      </c>
      <c r="M8" s="334">
        <v>999213</v>
      </c>
      <c r="N8" s="334">
        <f>L8-M8</f>
        <v>-3</v>
      </c>
      <c r="O8" s="334">
        <f>$F8*N8</f>
        <v>3000</v>
      </c>
      <c r="P8" s="335">
        <f>O8/1000000</f>
        <v>0.003</v>
      </c>
      <c r="Q8" s="713"/>
    </row>
    <row r="9" spans="1:17" ht="16.5">
      <c r="A9" s="269">
        <v>2</v>
      </c>
      <c r="B9" s="337" t="s">
        <v>373</v>
      </c>
      <c r="C9" s="327">
        <v>4864976</v>
      </c>
      <c r="D9" s="340" t="s">
        <v>12</v>
      </c>
      <c r="E9" s="319" t="s">
        <v>341</v>
      </c>
      <c r="F9" s="327">
        <v>-1000</v>
      </c>
      <c r="G9" s="333">
        <v>34698</v>
      </c>
      <c r="H9" s="334">
        <v>34544</v>
      </c>
      <c r="I9" s="334">
        <f>G9-H9</f>
        <v>154</v>
      </c>
      <c r="J9" s="334">
        <f>$F9*I9</f>
        <v>-154000</v>
      </c>
      <c r="K9" s="335">
        <f>J9/1000000</f>
        <v>-0.154</v>
      </c>
      <c r="L9" s="333">
        <v>999503</v>
      </c>
      <c r="M9" s="334">
        <v>999499</v>
      </c>
      <c r="N9" s="334">
        <f>L9-M9</f>
        <v>4</v>
      </c>
      <c r="O9" s="334">
        <f>$F9*N9</f>
        <v>-4000</v>
      </c>
      <c r="P9" s="335">
        <f>O9/1000000</f>
        <v>-0.004</v>
      </c>
      <c r="Q9" s="467"/>
    </row>
    <row r="10" spans="1:17" ht="15.75" customHeight="1">
      <c r="A10" s="269">
        <v>3</v>
      </c>
      <c r="B10" s="337" t="s">
        <v>17</v>
      </c>
      <c r="C10" s="327">
        <v>4864905</v>
      </c>
      <c r="D10" s="340" t="s">
        <v>12</v>
      </c>
      <c r="E10" s="319" t="s">
        <v>341</v>
      </c>
      <c r="F10" s="327">
        <v>-1000</v>
      </c>
      <c r="G10" s="333">
        <v>946090</v>
      </c>
      <c r="H10" s="334">
        <v>946204</v>
      </c>
      <c r="I10" s="334">
        <f>G10-H10</f>
        <v>-114</v>
      </c>
      <c r="J10" s="334">
        <f>$F10*I10</f>
        <v>114000</v>
      </c>
      <c r="K10" s="335">
        <f>J10/1000000</f>
        <v>0.114</v>
      </c>
      <c r="L10" s="333">
        <v>995644</v>
      </c>
      <c r="M10" s="334">
        <v>995658</v>
      </c>
      <c r="N10" s="334">
        <f>L10-M10</f>
        <v>-14</v>
      </c>
      <c r="O10" s="334">
        <f>$F10*N10</f>
        <v>14000</v>
      </c>
      <c r="P10" s="335">
        <f>O10/1000000</f>
        <v>0.014</v>
      </c>
      <c r="Q10" s="460"/>
    </row>
    <row r="11" spans="1:17" ht="15.75" customHeight="1">
      <c r="A11" s="269"/>
      <c r="B11" s="338" t="s">
        <v>18</v>
      </c>
      <c r="C11" s="327"/>
      <c r="D11" s="341"/>
      <c r="E11" s="341"/>
      <c r="F11" s="327"/>
      <c r="G11" s="333"/>
      <c r="H11" s="334"/>
      <c r="I11" s="334"/>
      <c r="J11" s="334"/>
      <c r="K11" s="335"/>
      <c r="L11" s="333"/>
      <c r="M11" s="334"/>
      <c r="N11" s="334"/>
      <c r="O11" s="334"/>
      <c r="P11" s="335"/>
      <c r="Q11" s="460"/>
    </row>
    <row r="12" spans="1:17" ht="15.75" customHeight="1">
      <c r="A12" s="269">
        <v>4</v>
      </c>
      <c r="B12" s="337" t="s">
        <v>15</v>
      </c>
      <c r="C12" s="327">
        <v>4864916</v>
      </c>
      <c r="D12" s="340" t="s">
        <v>12</v>
      </c>
      <c r="E12" s="319" t="s">
        <v>341</v>
      </c>
      <c r="F12" s="327">
        <v>-1000</v>
      </c>
      <c r="G12" s="333">
        <v>999266</v>
      </c>
      <c r="H12" s="334">
        <v>999201</v>
      </c>
      <c r="I12" s="334">
        <f>G12-H12</f>
        <v>65</v>
      </c>
      <c r="J12" s="334">
        <f>$F12*I12</f>
        <v>-65000</v>
      </c>
      <c r="K12" s="335">
        <f>J12/1000000</f>
        <v>-0.065</v>
      </c>
      <c r="L12" s="333">
        <v>997392</v>
      </c>
      <c r="M12" s="334">
        <v>997407</v>
      </c>
      <c r="N12" s="334">
        <f>L12-M12</f>
        <v>-15</v>
      </c>
      <c r="O12" s="334">
        <f>$F12*N12</f>
        <v>15000</v>
      </c>
      <c r="P12" s="335">
        <f>O12/1000000</f>
        <v>0.015</v>
      </c>
      <c r="Q12" s="460"/>
    </row>
    <row r="13" spans="1:17" ht="15.75" customHeight="1">
      <c r="A13" s="269">
        <v>5</v>
      </c>
      <c r="B13" s="337" t="s">
        <v>16</v>
      </c>
      <c r="C13" s="327">
        <v>5295137</v>
      </c>
      <c r="D13" s="340" t="s">
        <v>12</v>
      </c>
      <c r="E13" s="319" t="s">
        <v>341</v>
      </c>
      <c r="F13" s="327">
        <v>-1000</v>
      </c>
      <c r="G13" s="333">
        <v>988914</v>
      </c>
      <c r="H13" s="334">
        <v>989297</v>
      </c>
      <c r="I13" s="334">
        <f>G13-H13</f>
        <v>-383</v>
      </c>
      <c r="J13" s="334">
        <f>$F13*I13</f>
        <v>383000</v>
      </c>
      <c r="K13" s="335">
        <f>J13/1000000</f>
        <v>0.383</v>
      </c>
      <c r="L13" s="333">
        <v>999574</v>
      </c>
      <c r="M13" s="334">
        <v>999574</v>
      </c>
      <c r="N13" s="334">
        <f>L13-M13</f>
        <v>0</v>
      </c>
      <c r="O13" s="334">
        <f>$F13*N13</f>
        <v>0</v>
      </c>
      <c r="P13" s="335">
        <f>O13/1000000</f>
        <v>0</v>
      </c>
      <c r="Q13" s="460"/>
    </row>
    <row r="14" spans="1:17" ht="16.5" customHeight="1">
      <c r="A14" s="269"/>
      <c r="B14" s="338" t="s">
        <v>21</v>
      </c>
      <c r="C14" s="327"/>
      <c r="D14" s="341"/>
      <c r="E14" s="319"/>
      <c r="F14" s="327"/>
      <c r="G14" s="333"/>
      <c r="H14" s="334"/>
      <c r="I14" s="334"/>
      <c r="J14" s="334"/>
      <c r="K14" s="335"/>
      <c r="L14" s="333"/>
      <c r="M14" s="334"/>
      <c r="N14" s="334"/>
      <c r="O14" s="334"/>
      <c r="P14" s="335"/>
      <c r="Q14" s="460"/>
    </row>
    <row r="15" spans="1:17" ht="14.25" customHeight="1">
      <c r="A15" s="269">
        <v>6</v>
      </c>
      <c r="B15" s="337" t="s">
        <v>15</v>
      </c>
      <c r="C15" s="327">
        <v>4864982</v>
      </c>
      <c r="D15" s="340" t="s">
        <v>12</v>
      </c>
      <c r="E15" s="319" t="s">
        <v>341</v>
      </c>
      <c r="F15" s="327">
        <v>-1000</v>
      </c>
      <c r="G15" s="333">
        <v>25983</v>
      </c>
      <c r="H15" s="270">
        <v>25975</v>
      </c>
      <c r="I15" s="334">
        <f>G15-H15</f>
        <v>8</v>
      </c>
      <c r="J15" s="334">
        <f>$F15*I15</f>
        <v>-8000</v>
      </c>
      <c r="K15" s="335">
        <f>J15/1000000</f>
        <v>-0.008</v>
      </c>
      <c r="L15" s="333">
        <v>16757</v>
      </c>
      <c r="M15" s="270">
        <v>16837</v>
      </c>
      <c r="N15" s="334">
        <f>L15-M15</f>
        <v>-80</v>
      </c>
      <c r="O15" s="334">
        <f>$F15*N15</f>
        <v>80000</v>
      </c>
      <c r="P15" s="335">
        <f>O15/1000000</f>
        <v>0.08</v>
      </c>
      <c r="Q15" s="460"/>
    </row>
    <row r="16" spans="1:17" ht="13.5" customHeight="1">
      <c r="A16" s="269">
        <v>7</v>
      </c>
      <c r="B16" s="337" t="s">
        <v>16</v>
      </c>
      <c r="C16" s="327">
        <v>4865022</v>
      </c>
      <c r="D16" s="340" t="s">
        <v>12</v>
      </c>
      <c r="E16" s="319" t="s">
        <v>341</v>
      </c>
      <c r="F16" s="327">
        <v>-1000</v>
      </c>
      <c r="G16" s="333">
        <v>1681</v>
      </c>
      <c r="H16" s="270">
        <v>1674</v>
      </c>
      <c r="I16" s="334">
        <f>G16-H16</f>
        <v>7</v>
      </c>
      <c r="J16" s="334">
        <f>$F16*I16</f>
        <v>-7000</v>
      </c>
      <c r="K16" s="335">
        <f>J16/1000000</f>
        <v>-0.007</v>
      </c>
      <c r="L16" s="333">
        <v>998812</v>
      </c>
      <c r="M16" s="270">
        <v>998903</v>
      </c>
      <c r="N16" s="334">
        <f>L16-M16</f>
        <v>-91</v>
      </c>
      <c r="O16" s="334">
        <f>$F16*N16</f>
        <v>91000</v>
      </c>
      <c r="P16" s="335">
        <f>O16/1000000</f>
        <v>0.091</v>
      </c>
      <c r="Q16" s="472"/>
    </row>
    <row r="17" spans="1:17" ht="14.25" customHeight="1">
      <c r="A17" s="269">
        <v>8</v>
      </c>
      <c r="B17" s="337" t="s">
        <v>22</v>
      </c>
      <c r="C17" s="327">
        <v>4864991</v>
      </c>
      <c r="D17" s="340" t="s">
        <v>12</v>
      </c>
      <c r="E17" s="319" t="s">
        <v>341</v>
      </c>
      <c r="F17" s="327">
        <v>-1000</v>
      </c>
      <c r="G17" s="333">
        <v>998732</v>
      </c>
      <c r="H17" s="270">
        <v>998732</v>
      </c>
      <c r="I17" s="334">
        <f>G17-H17</f>
        <v>0</v>
      </c>
      <c r="J17" s="334">
        <f>$F17*I17</f>
        <v>0</v>
      </c>
      <c r="K17" s="335">
        <f>J17/1000000</f>
        <v>0</v>
      </c>
      <c r="L17" s="333">
        <v>997900</v>
      </c>
      <c r="M17" s="270">
        <v>998046</v>
      </c>
      <c r="N17" s="334">
        <f>L17-M17</f>
        <v>-146</v>
      </c>
      <c r="O17" s="334">
        <f>$F17*N17</f>
        <v>146000</v>
      </c>
      <c r="P17" s="335">
        <f>O17/1000000</f>
        <v>0.146</v>
      </c>
      <c r="Q17" s="471"/>
    </row>
    <row r="18" spans="1:17" ht="13.5" customHeight="1">
      <c r="A18" s="269">
        <v>9</v>
      </c>
      <c r="B18" s="337" t="s">
        <v>23</v>
      </c>
      <c r="C18" s="327">
        <v>5295166</v>
      </c>
      <c r="D18" s="340" t="s">
        <v>12</v>
      </c>
      <c r="E18" s="319" t="s">
        <v>341</v>
      </c>
      <c r="F18" s="327">
        <v>-500</v>
      </c>
      <c r="G18" s="333">
        <v>973635</v>
      </c>
      <c r="H18" s="270">
        <v>973635</v>
      </c>
      <c r="I18" s="334">
        <f>G18-H18</f>
        <v>0</v>
      </c>
      <c r="J18" s="334">
        <f>$F18*I18</f>
        <v>0</v>
      </c>
      <c r="K18" s="335">
        <f>J18/1000000</f>
        <v>0</v>
      </c>
      <c r="L18" s="333">
        <v>817219</v>
      </c>
      <c r="M18" s="270">
        <v>817743</v>
      </c>
      <c r="N18" s="334">
        <f>L18-M18</f>
        <v>-524</v>
      </c>
      <c r="O18" s="334">
        <f>$F18*N18</f>
        <v>262000</v>
      </c>
      <c r="P18" s="335">
        <f>O18/1000000</f>
        <v>0.262</v>
      </c>
      <c r="Q18" s="460"/>
    </row>
    <row r="19" spans="1:17" ht="15.75" customHeight="1">
      <c r="A19" s="269"/>
      <c r="B19" s="338" t="s">
        <v>24</v>
      </c>
      <c r="C19" s="327"/>
      <c r="D19" s="341"/>
      <c r="E19" s="319"/>
      <c r="F19" s="327"/>
      <c r="G19" s="333"/>
      <c r="H19" s="334"/>
      <c r="I19" s="334"/>
      <c r="J19" s="334"/>
      <c r="K19" s="335"/>
      <c r="L19" s="333"/>
      <c r="M19" s="334"/>
      <c r="N19" s="334"/>
      <c r="O19" s="334"/>
      <c r="P19" s="335"/>
      <c r="Q19" s="460"/>
    </row>
    <row r="20" spans="1:17" ht="15.75" customHeight="1">
      <c r="A20" s="269">
        <v>10</v>
      </c>
      <c r="B20" s="337" t="s">
        <v>15</v>
      </c>
      <c r="C20" s="327">
        <v>4864930</v>
      </c>
      <c r="D20" s="340" t="s">
        <v>12</v>
      </c>
      <c r="E20" s="319" t="s">
        <v>341</v>
      </c>
      <c r="F20" s="327">
        <v>-1000</v>
      </c>
      <c r="G20" s="333">
        <v>1295</v>
      </c>
      <c r="H20" s="334">
        <v>1295</v>
      </c>
      <c r="I20" s="334">
        <f aca="true" t="shared" si="0" ref="I20:I28">G20-H20</f>
        <v>0</v>
      </c>
      <c r="J20" s="334">
        <f aca="true" t="shared" si="1" ref="J20:J28">$F20*I20</f>
        <v>0</v>
      </c>
      <c r="K20" s="335">
        <f aca="true" t="shared" si="2" ref="K20:K28">J20/1000000</f>
        <v>0</v>
      </c>
      <c r="L20" s="333">
        <v>999273</v>
      </c>
      <c r="M20" s="334">
        <v>999343</v>
      </c>
      <c r="N20" s="334">
        <f aca="true" t="shared" si="3" ref="N20:N28">L20-M20</f>
        <v>-70</v>
      </c>
      <c r="O20" s="334">
        <f aca="true" t="shared" si="4" ref="O20:O28">$F20*N20</f>
        <v>70000</v>
      </c>
      <c r="P20" s="335">
        <f aca="true" t="shared" si="5" ref="P20:P28">O20/1000000</f>
        <v>0.07</v>
      </c>
      <c r="Q20" s="472"/>
    </row>
    <row r="21" spans="1:17" ht="15.75" customHeight="1">
      <c r="A21" s="269">
        <v>11</v>
      </c>
      <c r="B21" s="337" t="s">
        <v>25</v>
      </c>
      <c r="C21" s="327">
        <v>5128412</v>
      </c>
      <c r="D21" s="340" t="s">
        <v>12</v>
      </c>
      <c r="E21" s="319" t="s">
        <v>341</v>
      </c>
      <c r="F21" s="327">
        <v>-1000</v>
      </c>
      <c r="G21" s="333">
        <v>14335</v>
      </c>
      <c r="H21" s="334">
        <v>14019</v>
      </c>
      <c r="I21" s="334">
        <f>G21-H21</f>
        <v>316</v>
      </c>
      <c r="J21" s="334">
        <f>$F21*I21</f>
        <v>-316000</v>
      </c>
      <c r="K21" s="335">
        <f>J21/1000000</f>
        <v>-0.316</v>
      </c>
      <c r="L21" s="333">
        <v>999459</v>
      </c>
      <c r="M21" s="334">
        <v>999453</v>
      </c>
      <c r="N21" s="334">
        <f>L21-M21</f>
        <v>6</v>
      </c>
      <c r="O21" s="334">
        <f>$F21*N21</f>
        <v>-6000</v>
      </c>
      <c r="P21" s="335">
        <f>O21/1000000</f>
        <v>-0.006</v>
      </c>
      <c r="Q21" s="460"/>
    </row>
    <row r="22" spans="1:17" ht="16.5">
      <c r="A22" s="269">
        <v>12</v>
      </c>
      <c r="B22" s="337" t="s">
        <v>22</v>
      </c>
      <c r="C22" s="327">
        <v>4864922</v>
      </c>
      <c r="D22" s="340" t="s">
        <v>12</v>
      </c>
      <c r="E22" s="319" t="s">
        <v>341</v>
      </c>
      <c r="F22" s="327">
        <v>-1000</v>
      </c>
      <c r="G22" s="333">
        <v>2292</v>
      </c>
      <c r="H22" s="334">
        <v>2294</v>
      </c>
      <c r="I22" s="334">
        <f>G22-H22</f>
        <v>-2</v>
      </c>
      <c r="J22" s="334">
        <f>$F22*I22</f>
        <v>2000</v>
      </c>
      <c r="K22" s="335">
        <f>J22/1000000</f>
        <v>0.002</v>
      </c>
      <c r="L22" s="333">
        <v>998113</v>
      </c>
      <c r="M22" s="334">
        <v>998296</v>
      </c>
      <c r="N22" s="334">
        <f>L22-M22</f>
        <v>-183</v>
      </c>
      <c r="O22" s="334">
        <f>$F22*N22</f>
        <v>183000</v>
      </c>
      <c r="P22" s="335">
        <f>O22/1000000</f>
        <v>0.183</v>
      </c>
      <c r="Q22" s="471"/>
    </row>
    <row r="23" spans="1:17" ht="18.75" customHeight="1">
      <c r="A23" s="269">
        <v>13</v>
      </c>
      <c r="B23" s="337" t="s">
        <v>475</v>
      </c>
      <c r="C23" s="327">
        <v>4902494</v>
      </c>
      <c r="D23" s="340" t="s">
        <v>12</v>
      </c>
      <c r="E23" s="319" t="s">
        <v>341</v>
      </c>
      <c r="F23" s="327">
        <v>1000</v>
      </c>
      <c r="G23" s="333">
        <v>867354</v>
      </c>
      <c r="H23" s="334">
        <v>873159</v>
      </c>
      <c r="I23" s="334">
        <f>G23-H23</f>
        <v>-5805</v>
      </c>
      <c r="J23" s="334">
        <f>$F23*I23</f>
        <v>-5805000</v>
      </c>
      <c r="K23" s="335">
        <f>J23/1000000</f>
        <v>-5.805</v>
      </c>
      <c r="L23" s="333">
        <v>999981</v>
      </c>
      <c r="M23" s="334">
        <v>999981</v>
      </c>
      <c r="N23" s="334">
        <f>L23-M23</f>
        <v>0</v>
      </c>
      <c r="O23" s="334">
        <f>$F23*N23</f>
        <v>0</v>
      </c>
      <c r="P23" s="335">
        <f>O23/1000000</f>
        <v>0</v>
      </c>
      <c r="Q23" s="460"/>
    </row>
    <row r="24" spans="1:17" ht="18.75" customHeight="1">
      <c r="A24" s="269">
        <v>14</v>
      </c>
      <c r="B24" s="337" t="s">
        <v>474</v>
      </c>
      <c r="C24" s="327">
        <v>4902484</v>
      </c>
      <c r="D24" s="340" t="s">
        <v>12</v>
      </c>
      <c r="E24" s="319" t="s">
        <v>341</v>
      </c>
      <c r="F24" s="327">
        <v>1000</v>
      </c>
      <c r="G24" s="333">
        <v>997336</v>
      </c>
      <c r="H24" s="334">
        <v>999308</v>
      </c>
      <c r="I24" s="334">
        <f>G24-L24</f>
        <v>-2661</v>
      </c>
      <c r="J24" s="334">
        <f>$F24*I24</f>
        <v>-2661000</v>
      </c>
      <c r="K24" s="335">
        <f>J24/1000000</f>
        <v>-2.661</v>
      </c>
      <c r="L24" s="334">
        <v>999997</v>
      </c>
      <c r="M24" s="334">
        <v>1000000</v>
      </c>
      <c r="N24" s="334">
        <f>L24-M24</f>
        <v>-3</v>
      </c>
      <c r="O24" s="334">
        <f>$F24*N24</f>
        <v>-3000</v>
      </c>
      <c r="P24" s="335">
        <f>O24/1000000</f>
        <v>-0.003</v>
      </c>
      <c r="Q24" s="460"/>
    </row>
    <row r="25" spans="1:17" ht="18.75" customHeight="1">
      <c r="A25" s="269"/>
      <c r="B25" s="338" t="s">
        <v>430</v>
      </c>
      <c r="C25" s="327"/>
      <c r="D25" s="340"/>
      <c r="E25" s="319"/>
      <c r="F25" s="327"/>
      <c r="G25" s="333"/>
      <c r="H25" s="334"/>
      <c r="I25" s="334"/>
      <c r="J25" s="334"/>
      <c r="K25" s="335"/>
      <c r="L25" s="333"/>
      <c r="M25" s="334"/>
      <c r="N25" s="334"/>
      <c r="O25" s="334"/>
      <c r="P25" s="335"/>
      <c r="Q25" s="460"/>
    </row>
    <row r="26" spans="1:17" ht="15.75" customHeight="1">
      <c r="A26" s="269">
        <v>15</v>
      </c>
      <c r="B26" s="337" t="s">
        <v>15</v>
      </c>
      <c r="C26" s="327">
        <v>4865034</v>
      </c>
      <c r="D26" s="340" t="s">
        <v>12</v>
      </c>
      <c r="E26" s="319" t="s">
        <v>341</v>
      </c>
      <c r="F26" s="327">
        <v>-1000</v>
      </c>
      <c r="G26" s="333">
        <v>982131</v>
      </c>
      <c r="H26" s="334">
        <v>982150</v>
      </c>
      <c r="I26" s="334">
        <f t="shared" si="0"/>
        <v>-19</v>
      </c>
      <c r="J26" s="334">
        <f t="shared" si="1"/>
        <v>19000</v>
      </c>
      <c r="K26" s="335">
        <f t="shared" si="2"/>
        <v>0.019</v>
      </c>
      <c r="L26" s="333">
        <v>16727</v>
      </c>
      <c r="M26" s="334">
        <v>16729</v>
      </c>
      <c r="N26" s="334">
        <f t="shared" si="3"/>
        <v>-2</v>
      </c>
      <c r="O26" s="334">
        <f t="shared" si="4"/>
        <v>2000</v>
      </c>
      <c r="P26" s="335">
        <f t="shared" si="5"/>
        <v>0.002</v>
      </c>
      <c r="Q26" s="460"/>
    </row>
    <row r="27" spans="1:17" ht="15.75" customHeight="1">
      <c r="A27" s="269">
        <v>16</v>
      </c>
      <c r="B27" s="337" t="s">
        <v>16</v>
      </c>
      <c r="C27" s="327">
        <v>4865035</v>
      </c>
      <c r="D27" s="340" t="s">
        <v>12</v>
      </c>
      <c r="E27" s="319" t="s">
        <v>341</v>
      </c>
      <c r="F27" s="327">
        <v>-1000</v>
      </c>
      <c r="G27" s="333">
        <v>14418</v>
      </c>
      <c r="H27" s="334">
        <v>14155</v>
      </c>
      <c r="I27" s="334">
        <f t="shared" si="0"/>
        <v>263</v>
      </c>
      <c r="J27" s="334">
        <f t="shared" si="1"/>
        <v>-263000</v>
      </c>
      <c r="K27" s="335">
        <f t="shared" si="2"/>
        <v>-0.263</v>
      </c>
      <c r="L27" s="333">
        <v>20499</v>
      </c>
      <c r="M27" s="334">
        <v>20500</v>
      </c>
      <c r="N27" s="334">
        <f t="shared" si="3"/>
        <v>-1</v>
      </c>
      <c r="O27" s="334">
        <f t="shared" si="4"/>
        <v>1000</v>
      </c>
      <c r="P27" s="335">
        <f t="shared" si="5"/>
        <v>0.001</v>
      </c>
      <c r="Q27" s="460"/>
    </row>
    <row r="28" spans="1:17" ht="15.75" customHeight="1">
      <c r="A28" s="269">
        <v>17</v>
      </c>
      <c r="B28" s="337" t="s">
        <v>17</v>
      </c>
      <c r="C28" s="327">
        <v>4865052</v>
      </c>
      <c r="D28" s="340" t="s">
        <v>12</v>
      </c>
      <c r="E28" s="319" t="s">
        <v>341</v>
      </c>
      <c r="F28" s="327">
        <v>-1000</v>
      </c>
      <c r="G28" s="333">
        <v>26900</v>
      </c>
      <c r="H28" s="334">
        <v>26396</v>
      </c>
      <c r="I28" s="334">
        <f t="shared" si="0"/>
        <v>504</v>
      </c>
      <c r="J28" s="334">
        <f t="shared" si="1"/>
        <v>-504000</v>
      </c>
      <c r="K28" s="335">
        <f t="shared" si="2"/>
        <v>-0.504</v>
      </c>
      <c r="L28" s="333">
        <v>274</v>
      </c>
      <c r="M28" s="334">
        <v>274</v>
      </c>
      <c r="N28" s="334">
        <f t="shared" si="3"/>
        <v>0</v>
      </c>
      <c r="O28" s="334">
        <f t="shared" si="4"/>
        <v>0</v>
      </c>
      <c r="P28" s="335">
        <f t="shared" si="5"/>
        <v>0</v>
      </c>
      <c r="Q28" s="460"/>
    </row>
    <row r="29" spans="1:17" ht="15.75" customHeight="1">
      <c r="A29" s="269"/>
      <c r="B29" s="338" t="s">
        <v>26</v>
      </c>
      <c r="C29" s="327"/>
      <c r="D29" s="341"/>
      <c r="E29" s="319"/>
      <c r="F29" s="327"/>
      <c r="G29" s="333"/>
      <c r="H29" s="334"/>
      <c r="I29" s="334"/>
      <c r="J29" s="334"/>
      <c r="K29" s="335"/>
      <c r="L29" s="333"/>
      <c r="M29" s="334"/>
      <c r="N29" s="334"/>
      <c r="O29" s="334"/>
      <c r="P29" s="335"/>
      <c r="Q29" s="460"/>
    </row>
    <row r="30" spans="1:17" ht="15.75" customHeight="1">
      <c r="A30" s="269">
        <v>18</v>
      </c>
      <c r="B30" s="337" t="s">
        <v>425</v>
      </c>
      <c r="C30" s="327">
        <v>4864836</v>
      </c>
      <c r="D30" s="340" t="s">
        <v>12</v>
      </c>
      <c r="E30" s="319" t="s">
        <v>341</v>
      </c>
      <c r="F30" s="327">
        <v>1000</v>
      </c>
      <c r="G30" s="333">
        <v>999943</v>
      </c>
      <c r="H30" s="270">
        <v>999943</v>
      </c>
      <c r="I30" s="334">
        <f>G30-H30</f>
        <v>0</v>
      </c>
      <c r="J30" s="334">
        <f>$F30*I30</f>
        <v>0</v>
      </c>
      <c r="K30" s="335">
        <f>J30/1000000</f>
        <v>0</v>
      </c>
      <c r="L30" s="333">
        <v>995433</v>
      </c>
      <c r="M30" s="270">
        <v>995991</v>
      </c>
      <c r="N30" s="334">
        <f>L30-M30</f>
        <v>-558</v>
      </c>
      <c r="O30" s="334">
        <f>$F30*N30</f>
        <v>-558000</v>
      </c>
      <c r="P30" s="335">
        <f>O30/1000000</f>
        <v>-0.558</v>
      </c>
      <c r="Q30" s="492"/>
    </row>
    <row r="31" spans="1:17" ht="15.75" customHeight="1">
      <c r="A31" s="269">
        <v>19</v>
      </c>
      <c r="B31" s="337" t="s">
        <v>27</v>
      </c>
      <c r="C31" s="327">
        <v>4864887</v>
      </c>
      <c r="D31" s="340" t="s">
        <v>12</v>
      </c>
      <c r="E31" s="319" t="s">
        <v>341</v>
      </c>
      <c r="F31" s="327">
        <v>1000</v>
      </c>
      <c r="G31" s="333">
        <v>680</v>
      </c>
      <c r="H31" s="270">
        <v>680</v>
      </c>
      <c r="I31" s="334">
        <f aca="true" t="shared" si="6" ref="I31:I36">G31-H31</f>
        <v>0</v>
      </c>
      <c r="J31" s="334">
        <f aca="true" t="shared" si="7" ref="J31:J36">$F31*I31</f>
        <v>0</v>
      </c>
      <c r="K31" s="335">
        <f aca="true" t="shared" si="8" ref="K31:K36">J31/1000000</f>
        <v>0</v>
      </c>
      <c r="L31" s="333">
        <v>24936</v>
      </c>
      <c r="M31" s="270">
        <v>25156</v>
      </c>
      <c r="N31" s="334">
        <f aca="true" t="shared" si="9" ref="N31:N36">L31-M31</f>
        <v>-220</v>
      </c>
      <c r="O31" s="334">
        <f aca="true" t="shared" si="10" ref="O31:O36">$F31*N31</f>
        <v>-220000</v>
      </c>
      <c r="P31" s="335">
        <f aca="true" t="shared" si="11" ref="P31:P36">O31/1000000</f>
        <v>-0.22</v>
      </c>
      <c r="Q31" s="460"/>
    </row>
    <row r="32" spans="1:17" ht="15.75" customHeight="1">
      <c r="A32" s="269">
        <v>20</v>
      </c>
      <c r="B32" s="337" t="s">
        <v>28</v>
      </c>
      <c r="C32" s="327">
        <v>4864880</v>
      </c>
      <c r="D32" s="340" t="s">
        <v>12</v>
      </c>
      <c r="E32" s="319" t="s">
        <v>341</v>
      </c>
      <c r="F32" s="327">
        <v>500</v>
      </c>
      <c r="G32" s="333">
        <v>1096</v>
      </c>
      <c r="H32" s="270">
        <v>1096</v>
      </c>
      <c r="I32" s="334">
        <f>G32-H32</f>
        <v>0</v>
      </c>
      <c r="J32" s="334">
        <f>$F32*I32</f>
        <v>0</v>
      </c>
      <c r="K32" s="335">
        <f>J32/1000000</f>
        <v>0</v>
      </c>
      <c r="L32" s="333">
        <v>4881</v>
      </c>
      <c r="M32" s="270">
        <v>4640</v>
      </c>
      <c r="N32" s="334">
        <f>L32-M32</f>
        <v>241</v>
      </c>
      <c r="O32" s="334">
        <f>$F32*N32</f>
        <v>120500</v>
      </c>
      <c r="P32" s="335">
        <f>O32/1000000</f>
        <v>0.1205</v>
      </c>
      <c r="Q32" s="460"/>
    </row>
    <row r="33" spans="1:17" ht="15.75" customHeight="1">
      <c r="A33" s="269">
        <v>21</v>
      </c>
      <c r="B33" s="337" t="s">
        <v>29</v>
      </c>
      <c r="C33" s="327">
        <v>4864799</v>
      </c>
      <c r="D33" s="340" t="s">
        <v>12</v>
      </c>
      <c r="E33" s="319" t="s">
        <v>341</v>
      </c>
      <c r="F33" s="327">
        <v>100</v>
      </c>
      <c r="G33" s="333">
        <v>138496</v>
      </c>
      <c r="H33" s="270">
        <v>138468</v>
      </c>
      <c r="I33" s="334">
        <f t="shared" si="6"/>
        <v>28</v>
      </c>
      <c r="J33" s="334">
        <f t="shared" si="7"/>
        <v>2800</v>
      </c>
      <c r="K33" s="335">
        <f t="shared" si="8"/>
        <v>0.0028</v>
      </c>
      <c r="L33" s="333">
        <v>293215</v>
      </c>
      <c r="M33" s="270">
        <v>290736</v>
      </c>
      <c r="N33" s="334">
        <f t="shared" si="9"/>
        <v>2479</v>
      </c>
      <c r="O33" s="334">
        <f t="shared" si="10"/>
        <v>247900</v>
      </c>
      <c r="P33" s="335">
        <f t="shared" si="11"/>
        <v>0.2479</v>
      </c>
      <c r="Q33" s="460"/>
    </row>
    <row r="34" spans="1:17" ht="15.75" customHeight="1">
      <c r="A34" s="269">
        <v>22</v>
      </c>
      <c r="B34" s="337" t="s">
        <v>30</v>
      </c>
      <c r="C34" s="327">
        <v>4864888</v>
      </c>
      <c r="D34" s="340" t="s">
        <v>12</v>
      </c>
      <c r="E34" s="319" t="s">
        <v>341</v>
      </c>
      <c r="F34" s="327">
        <v>1000</v>
      </c>
      <c r="G34" s="333">
        <v>995831</v>
      </c>
      <c r="H34" s="270">
        <v>995831</v>
      </c>
      <c r="I34" s="334">
        <f t="shared" si="6"/>
        <v>0</v>
      </c>
      <c r="J34" s="334">
        <f t="shared" si="7"/>
        <v>0</v>
      </c>
      <c r="K34" s="335">
        <f t="shared" si="8"/>
        <v>0</v>
      </c>
      <c r="L34" s="333">
        <v>985743</v>
      </c>
      <c r="M34" s="270">
        <v>986096</v>
      </c>
      <c r="N34" s="334">
        <f t="shared" si="9"/>
        <v>-353</v>
      </c>
      <c r="O34" s="334">
        <f t="shared" si="10"/>
        <v>-353000</v>
      </c>
      <c r="P34" s="335">
        <f t="shared" si="11"/>
        <v>-0.353</v>
      </c>
      <c r="Q34" s="460"/>
    </row>
    <row r="35" spans="1:17" ht="15.75" customHeight="1">
      <c r="A35" s="269">
        <v>23</v>
      </c>
      <c r="B35" s="337" t="s">
        <v>367</v>
      </c>
      <c r="C35" s="327">
        <v>4864873</v>
      </c>
      <c r="D35" s="340" t="s">
        <v>12</v>
      </c>
      <c r="E35" s="319" t="s">
        <v>341</v>
      </c>
      <c r="F35" s="327">
        <v>1000</v>
      </c>
      <c r="G35" s="333">
        <v>25</v>
      </c>
      <c r="H35" s="270">
        <v>25</v>
      </c>
      <c r="I35" s="334">
        <f>G35-H35</f>
        <v>0</v>
      </c>
      <c r="J35" s="334">
        <f>$F35*I35</f>
        <v>0</v>
      </c>
      <c r="K35" s="335">
        <f>J35/1000000</f>
        <v>0</v>
      </c>
      <c r="L35" s="333">
        <v>997728</v>
      </c>
      <c r="M35" s="270">
        <v>997821</v>
      </c>
      <c r="N35" s="334">
        <f>L35-M35</f>
        <v>-93</v>
      </c>
      <c r="O35" s="334">
        <f>$F35*N35</f>
        <v>-93000</v>
      </c>
      <c r="P35" s="335">
        <f>O35/1000000</f>
        <v>-0.093</v>
      </c>
      <c r="Q35" s="471"/>
    </row>
    <row r="36" spans="1:16" ht="15.75" customHeight="1">
      <c r="A36" s="269">
        <v>24</v>
      </c>
      <c r="B36" s="337" t="s">
        <v>407</v>
      </c>
      <c r="C36" s="327">
        <v>5295124</v>
      </c>
      <c r="D36" s="340" t="s">
        <v>12</v>
      </c>
      <c r="E36" s="319" t="s">
        <v>341</v>
      </c>
      <c r="F36" s="327">
        <v>100</v>
      </c>
      <c r="G36" s="333">
        <v>50474</v>
      </c>
      <c r="H36" s="270">
        <v>50214</v>
      </c>
      <c r="I36" s="334">
        <f t="shared" si="6"/>
        <v>260</v>
      </c>
      <c r="J36" s="334">
        <f t="shared" si="7"/>
        <v>26000</v>
      </c>
      <c r="K36" s="335">
        <f t="shared" si="8"/>
        <v>0.026</v>
      </c>
      <c r="L36" s="333">
        <v>34272</v>
      </c>
      <c r="M36" s="270">
        <v>33272</v>
      </c>
      <c r="N36" s="334">
        <f t="shared" si="9"/>
        <v>1000</v>
      </c>
      <c r="O36" s="334">
        <f t="shared" si="10"/>
        <v>100000</v>
      </c>
      <c r="P36" s="335">
        <f t="shared" si="11"/>
        <v>0.1</v>
      </c>
    </row>
    <row r="37" spans="1:17" ht="15.75" customHeight="1">
      <c r="A37" s="269"/>
      <c r="B37" s="339" t="s">
        <v>31</v>
      </c>
      <c r="C37" s="327"/>
      <c r="D37" s="340"/>
      <c r="E37" s="319"/>
      <c r="F37" s="327"/>
      <c r="G37" s="333"/>
      <c r="H37" s="334"/>
      <c r="I37" s="334"/>
      <c r="J37" s="334"/>
      <c r="K37" s="335"/>
      <c r="L37" s="333"/>
      <c r="M37" s="334"/>
      <c r="N37" s="334"/>
      <c r="O37" s="334"/>
      <c r="P37" s="335"/>
      <c r="Q37" s="460"/>
    </row>
    <row r="38" spans="1:17" ht="15.75" customHeight="1">
      <c r="A38" s="269">
        <v>25</v>
      </c>
      <c r="B38" s="337" t="s">
        <v>364</v>
      </c>
      <c r="C38" s="327">
        <v>4865057</v>
      </c>
      <c r="D38" s="340" t="s">
        <v>12</v>
      </c>
      <c r="E38" s="319" t="s">
        <v>341</v>
      </c>
      <c r="F38" s="327">
        <v>1000</v>
      </c>
      <c r="G38" s="333">
        <v>612966</v>
      </c>
      <c r="H38" s="334">
        <v>613710</v>
      </c>
      <c r="I38" s="334">
        <f>G38-H38</f>
        <v>-744</v>
      </c>
      <c r="J38" s="334">
        <f>$F38*I38</f>
        <v>-744000</v>
      </c>
      <c r="K38" s="335">
        <f>J38/1000000</f>
        <v>-0.744</v>
      </c>
      <c r="L38" s="333">
        <v>795903</v>
      </c>
      <c r="M38" s="334">
        <v>795906</v>
      </c>
      <c r="N38" s="334">
        <f>L38-M38</f>
        <v>-3</v>
      </c>
      <c r="O38" s="334">
        <f>$F38*N38</f>
        <v>-3000</v>
      </c>
      <c r="P38" s="335">
        <f>O38/1000000</f>
        <v>-0.003</v>
      </c>
      <c r="Q38" s="471"/>
    </row>
    <row r="39" spans="1:17" ht="15.75" customHeight="1">
      <c r="A39" s="269">
        <v>26</v>
      </c>
      <c r="B39" s="337" t="s">
        <v>365</v>
      </c>
      <c r="C39" s="327">
        <v>4865058</v>
      </c>
      <c r="D39" s="340" t="s">
        <v>12</v>
      </c>
      <c r="E39" s="319" t="s">
        <v>341</v>
      </c>
      <c r="F39" s="327">
        <v>1000</v>
      </c>
      <c r="G39" s="333">
        <v>588516</v>
      </c>
      <c r="H39" s="334">
        <v>591165</v>
      </c>
      <c r="I39" s="334">
        <f>G39-H39</f>
        <v>-2649</v>
      </c>
      <c r="J39" s="334">
        <f>$F39*I39</f>
        <v>-2649000</v>
      </c>
      <c r="K39" s="335">
        <f>J39/1000000</f>
        <v>-2.649</v>
      </c>
      <c r="L39" s="333">
        <v>829222</v>
      </c>
      <c r="M39" s="334">
        <v>829222</v>
      </c>
      <c r="N39" s="334">
        <f>L39-M39</f>
        <v>0</v>
      </c>
      <c r="O39" s="334">
        <f>$F39*N39</f>
        <v>0</v>
      </c>
      <c r="P39" s="335">
        <f>O39/1000000</f>
        <v>0</v>
      </c>
      <c r="Q39" s="471"/>
    </row>
    <row r="40" spans="1:17" ht="15.75" customHeight="1">
      <c r="A40" s="269">
        <v>27</v>
      </c>
      <c r="B40" s="337" t="s">
        <v>32</v>
      </c>
      <c r="C40" s="327">
        <v>4864791</v>
      </c>
      <c r="D40" s="340" t="s">
        <v>12</v>
      </c>
      <c r="E40" s="319" t="s">
        <v>341</v>
      </c>
      <c r="F40" s="327">
        <v>266.67</v>
      </c>
      <c r="G40" s="333">
        <v>879</v>
      </c>
      <c r="H40" s="270">
        <v>471</v>
      </c>
      <c r="I40" s="270">
        <f>G40-H40</f>
        <v>408</v>
      </c>
      <c r="J40" s="270">
        <f>$F40*I40</f>
        <v>108801.36</v>
      </c>
      <c r="K40" s="774">
        <f>J40/1000000</f>
        <v>0.10880136</v>
      </c>
      <c r="L40" s="333">
        <v>0</v>
      </c>
      <c r="M40" s="270">
        <v>0</v>
      </c>
      <c r="N40" s="270">
        <f>L40-M40</f>
        <v>0</v>
      </c>
      <c r="O40" s="270">
        <f>$F40*N40</f>
        <v>0</v>
      </c>
      <c r="P40" s="774">
        <f>O40/1000000</f>
        <v>0</v>
      </c>
      <c r="Q40" s="492"/>
    </row>
    <row r="41" spans="1:17" ht="15.75" customHeight="1">
      <c r="A41" s="269">
        <v>28</v>
      </c>
      <c r="B41" s="337" t="s">
        <v>33</v>
      </c>
      <c r="C41" s="327">
        <v>5128405</v>
      </c>
      <c r="D41" s="340" t="s">
        <v>12</v>
      </c>
      <c r="E41" s="319" t="s">
        <v>341</v>
      </c>
      <c r="F41" s="327">
        <v>500</v>
      </c>
      <c r="G41" s="333">
        <v>7080</v>
      </c>
      <c r="H41" s="334">
        <v>7007</v>
      </c>
      <c r="I41" s="334">
        <f>G41-H41</f>
        <v>73</v>
      </c>
      <c r="J41" s="334">
        <f>$F41*I41</f>
        <v>36500</v>
      </c>
      <c r="K41" s="335">
        <f>J41/1000000</f>
        <v>0.0365</v>
      </c>
      <c r="L41" s="333">
        <v>1764</v>
      </c>
      <c r="M41" s="334">
        <v>1765</v>
      </c>
      <c r="N41" s="334">
        <f>L41-M41</f>
        <v>-1</v>
      </c>
      <c r="O41" s="334">
        <f>$F41*N41</f>
        <v>-500</v>
      </c>
      <c r="P41" s="335">
        <f>O41/1000000</f>
        <v>-0.0005</v>
      </c>
      <c r="Q41" s="460"/>
    </row>
    <row r="42" spans="1:17" ht="16.5" customHeight="1">
      <c r="A42" s="269"/>
      <c r="B42" s="338" t="s">
        <v>34</v>
      </c>
      <c r="C42" s="327"/>
      <c r="D42" s="341"/>
      <c r="E42" s="319"/>
      <c r="F42" s="327"/>
      <c r="G42" s="333"/>
      <c r="H42" s="334"/>
      <c r="I42" s="334"/>
      <c r="J42" s="334"/>
      <c r="K42" s="335"/>
      <c r="L42" s="333"/>
      <c r="M42" s="334"/>
      <c r="N42" s="334"/>
      <c r="O42" s="334"/>
      <c r="P42" s="335"/>
      <c r="Q42" s="460"/>
    </row>
    <row r="43" spans="1:17" ht="15" customHeight="1">
      <c r="A43" s="269">
        <v>29</v>
      </c>
      <c r="B43" s="337" t="s">
        <v>35</v>
      </c>
      <c r="C43" s="327">
        <v>4865041</v>
      </c>
      <c r="D43" s="340" t="s">
        <v>12</v>
      </c>
      <c r="E43" s="319" t="s">
        <v>341</v>
      </c>
      <c r="F43" s="327">
        <v>-1000</v>
      </c>
      <c r="G43" s="333">
        <v>912</v>
      </c>
      <c r="H43" s="334">
        <v>884</v>
      </c>
      <c r="I43" s="334">
        <f>G43-H43</f>
        <v>28</v>
      </c>
      <c r="J43" s="334">
        <f>$F43*I43</f>
        <v>-28000</v>
      </c>
      <c r="K43" s="335">
        <f>J43/1000000</f>
        <v>-0.028</v>
      </c>
      <c r="L43" s="333">
        <v>997446</v>
      </c>
      <c r="M43" s="334">
        <v>997510</v>
      </c>
      <c r="N43" s="334">
        <f>L43-M43</f>
        <v>-64</v>
      </c>
      <c r="O43" s="334">
        <f>$F43*N43</f>
        <v>64000</v>
      </c>
      <c r="P43" s="335">
        <f>O43/1000000</f>
        <v>0.064</v>
      </c>
      <c r="Q43" s="460"/>
    </row>
    <row r="44" spans="1:17" ht="13.5" customHeight="1">
      <c r="A44" s="269">
        <v>30</v>
      </c>
      <c r="B44" s="337" t="s">
        <v>16</v>
      </c>
      <c r="C44" s="327">
        <v>5295182</v>
      </c>
      <c r="D44" s="340" t="s">
        <v>12</v>
      </c>
      <c r="E44" s="319" t="s">
        <v>341</v>
      </c>
      <c r="F44" s="327">
        <v>-500</v>
      </c>
      <c r="G44" s="333">
        <v>7528</v>
      </c>
      <c r="H44" s="334">
        <v>7387</v>
      </c>
      <c r="I44" s="334">
        <f>G44-H44</f>
        <v>141</v>
      </c>
      <c r="J44" s="334">
        <f>$F44*I44</f>
        <v>-70500</v>
      </c>
      <c r="K44" s="335">
        <f>J44/1000000</f>
        <v>-0.0705</v>
      </c>
      <c r="L44" s="333">
        <v>999634</v>
      </c>
      <c r="M44" s="334">
        <v>999700</v>
      </c>
      <c r="N44" s="334">
        <f>L44-M44</f>
        <v>-66</v>
      </c>
      <c r="O44" s="334">
        <f>$F44*N44</f>
        <v>33000</v>
      </c>
      <c r="P44" s="335">
        <f>O44/1000000</f>
        <v>0.033</v>
      </c>
      <c r="Q44" s="457"/>
    </row>
    <row r="45" spans="1:17" ht="13.5" customHeight="1">
      <c r="A45" s="270">
        <v>31</v>
      </c>
      <c r="B45" s="337" t="s">
        <v>17</v>
      </c>
      <c r="C45" s="327">
        <v>5295168</v>
      </c>
      <c r="D45" s="340" t="s">
        <v>12</v>
      </c>
      <c r="E45" s="319" t="s">
        <v>341</v>
      </c>
      <c r="F45" s="327">
        <v>-1000</v>
      </c>
      <c r="G45" s="333">
        <v>18889</v>
      </c>
      <c r="H45" s="334">
        <v>18889</v>
      </c>
      <c r="I45" s="334">
        <f>G45-H45</f>
        <v>0</v>
      </c>
      <c r="J45" s="334">
        <f>$F45*I45</f>
        <v>0</v>
      </c>
      <c r="K45" s="335">
        <f>J45/1000000</f>
        <v>0</v>
      </c>
      <c r="L45" s="333">
        <v>497</v>
      </c>
      <c r="M45" s="334">
        <v>497</v>
      </c>
      <c r="N45" s="334">
        <f>L45-M45</f>
        <v>0</v>
      </c>
      <c r="O45" s="334">
        <f>$F45*N45</f>
        <v>0</v>
      </c>
      <c r="P45" s="335">
        <f>O45/1000000</f>
        <v>0</v>
      </c>
      <c r="Q45" s="457"/>
    </row>
    <row r="46" spans="2:17" ht="14.25" customHeight="1">
      <c r="B46" s="338" t="s">
        <v>36</v>
      </c>
      <c r="C46" s="327"/>
      <c r="D46" s="341"/>
      <c r="E46" s="319"/>
      <c r="F46" s="327"/>
      <c r="G46" s="333"/>
      <c r="H46" s="334"/>
      <c r="I46" s="334"/>
      <c r="J46" s="334"/>
      <c r="K46" s="335"/>
      <c r="L46" s="333"/>
      <c r="M46" s="334"/>
      <c r="N46" s="334"/>
      <c r="O46" s="334"/>
      <c r="P46" s="335"/>
      <c r="Q46" s="460"/>
    </row>
    <row r="47" spans="1:17" ht="15.75" customHeight="1">
      <c r="A47" s="269">
        <v>32</v>
      </c>
      <c r="B47" s="337" t="s">
        <v>37</v>
      </c>
      <c r="C47" s="327">
        <v>4864989</v>
      </c>
      <c r="D47" s="340" t="s">
        <v>12</v>
      </c>
      <c r="E47" s="319" t="s">
        <v>341</v>
      </c>
      <c r="F47" s="327">
        <v>-1000</v>
      </c>
      <c r="G47" s="333">
        <v>20835</v>
      </c>
      <c r="H47" s="334">
        <v>19905</v>
      </c>
      <c r="I47" s="334">
        <f>G47-H47</f>
        <v>930</v>
      </c>
      <c r="J47" s="334">
        <f>$F47*I47</f>
        <v>-930000</v>
      </c>
      <c r="K47" s="335">
        <f>J47/1000000</f>
        <v>-0.93</v>
      </c>
      <c r="L47" s="333">
        <v>999612</v>
      </c>
      <c r="M47" s="334">
        <v>999613</v>
      </c>
      <c r="N47" s="334">
        <f>L47-M47</f>
        <v>-1</v>
      </c>
      <c r="O47" s="334">
        <f>$F47*N47</f>
        <v>1000</v>
      </c>
      <c r="P47" s="335">
        <f>O47/1000000</f>
        <v>0.001</v>
      </c>
      <c r="Q47" s="460"/>
    </row>
    <row r="48" spans="1:17" ht="15.75" customHeight="1">
      <c r="A48" s="269"/>
      <c r="B48" s="338" t="s">
        <v>375</v>
      </c>
      <c r="C48" s="327"/>
      <c r="D48" s="340"/>
      <c r="E48" s="319"/>
      <c r="F48" s="327"/>
      <c r="G48" s="333"/>
      <c r="H48" s="334"/>
      <c r="I48" s="334"/>
      <c r="J48" s="334"/>
      <c r="K48" s="335"/>
      <c r="L48" s="333"/>
      <c r="M48" s="334"/>
      <c r="N48" s="334"/>
      <c r="O48" s="334"/>
      <c r="P48" s="335"/>
      <c r="Q48" s="460"/>
    </row>
    <row r="49" spans="1:17" ht="15.75" customHeight="1">
      <c r="A49" s="269">
        <v>33</v>
      </c>
      <c r="B49" s="337" t="s">
        <v>424</v>
      </c>
      <c r="C49" s="327">
        <v>4864973</v>
      </c>
      <c r="D49" s="340" t="s">
        <v>12</v>
      </c>
      <c r="E49" s="319" t="s">
        <v>341</v>
      </c>
      <c r="F49" s="327">
        <v>-2000</v>
      </c>
      <c r="G49" s="333">
        <v>19425</v>
      </c>
      <c r="H49" s="334">
        <v>18175</v>
      </c>
      <c r="I49" s="334">
        <f>G49-H49</f>
        <v>1250</v>
      </c>
      <c r="J49" s="334">
        <f>$F49*I49</f>
        <v>-2500000</v>
      </c>
      <c r="K49" s="335">
        <f>J49/1000000</f>
        <v>-2.5</v>
      </c>
      <c r="L49" s="333">
        <v>101</v>
      </c>
      <c r="M49" s="334">
        <v>101</v>
      </c>
      <c r="N49" s="334">
        <f>L49-M49</f>
        <v>0</v>
      </c>
      <c r="O49" s="334">
        <f>$F49*N49</f>
        <v>0</v>
      </c>
      <c r="P49" s="335">
        <f>O49/1000000</f>
        <v>0</v>
      </c>
      <c r="Q49" s="460"/>
    </row>
    <row r="50" spans="1:17" ht="18.75" customHeight="1">
      <c r="A50" s="269">
        <v>34</v>
      </c>
      <c r="B50" s="337" t="s">
        <v>382</v>
      </c>
      <c r="C50" s="327">
        <v>4864992</v>
      </c>
      <c r="D50" s="340" t="s">
        <v>12</v>
      </c>
      <c r="E50" s="319" t="s">
        <v>341</v>
      </c>
      <c r="F50" s="327">
        <v>-1000</v>
      </c>
      <c r="G50" s="333">
        <v>36378</v>
      </c>
      <c r="H50" s="334">
        <v>35636</v>
      </c>
      <c r="I50" s="334">
        <f>G50-H50</f>
        <v>742</v>
      </c>
      <c r="J50" s="334">
        <f>$F50*I50</f>
        <v>-742000</v>
      </c>
      <c r="K50" s="335">
        <f>J50/1000000</f>
        <v>-0.742</v>
      </c>
      <c r="L50" s="333">
        <v>998919</v>
      </c>
      <c r="M50" s="334">
        <v>998919</v>
      </c>
      <c r="N50" s="334">
        <f>L50-M50</f>
        <v>0</v>
      </c>
      <c r="O50" s="334">
        <f>$F50*N50</f>
        <v>0</v>
      </c>
      <c r="P50" s="335">
        <f>O50/1000000</f>
        <v>0</v>
      </c>
      <c r="Q50" s="717"/>
    </row>
    <row r="51" spans="1:17" ht="15.75" customHeight="1">
      <c r="A51" s="269">
        <v>35</v>
      </c>
      <c r="B51" s="337" t="s">
        <v>376</v>
      </c>
      <c r="C51" s="327">
        <v>4864981</v>
      </c>
      <c r="D51" s="340" t="s">
        <v>12</v>
      </c>
      <c r="E51" s="319" t="s">
        <v>341</v>
      </c>
      <c r="F51" s="327">
        <v>-1000</v>
      </c>
      <c r="G51" s="333">
        <v>72629</v>
      </c>
      <c r="H51" s="334">
        <v>71047</v>
      </c>
      <c r="I51" s="334">
        <f>G51-H51</f>
        <v>1582</v>
      </c>
      <c r="J51" s="334">
        <f>$F51*I51</f>
        <v>-1582000</v>
      </c>
      <c r="K51" s="335">
        <f>J51/1000000</f>
        <v>-1.582</v>
      </c>
      <c r="L51" s="333">
        <v>2422</v>
      </c>
      <c r="M51" s="334">
        <v>2422</v>
      </c>
      <c r="N51" s="334">
        <f>L51-M51</f>
        <v>0</v>
      </c>
      <c r="O51" s="334">
        <f>$F51*N51</f>
        <v>0</v>
      </c>
      <c r="P51" s="335">
        <f>O51/1000000</f>
        <v>0</v>
      </c>
      <c r="Q51" s="717"/>
    </row>
    <row r="52" spans="1:17" ht="12" customHeight="1">
      <c r="A52" s="269"/>
      <c r="B52" s="339" t="s">
        <v>396</v>
      </c>
      <c r="C52" s="327"/>
      <c r="D52" s="340"/>
      <c r="E52" s="319"/>
      <c r="F52" s="327"/>
      <c r="G52" s="333"/>
      <c r="H52" s="334"/>
      <c r="I52" s="334"/>
      <c r="J52" s="334"/>
      <c r="K52" s="335"/>
      <c r="L52" s="333"/>
      <c r="M52" s="334"/>
      <c r="N52" s="334"/>
      <c r="O52" s="334"/>
      <c r="P52" s="335"/>
      <c r="Q52" s="461"/>
    </row>
    <row r="53" spans="1:17" ht="15.75" customHeight="1">
      <c r="A53" s="269">
        <v>36</v>
      </c>
      <c r="B53" s="337" t="s">
        <v>15</v>
      </c>
      <c r="C53" s="327">
        <v>5128463</v>
      </c>
      <c r="D53" s="340" t="s">
        <v>12</v>
      </c>
      <c r="E53" s="319" t="s">
        <v>341</v>
      </c>
      <c r="F53" s="327">
        <v>-1000</v>
      </c>
      <c r="G53" s="333">
        <v>21889</v>
      </c>
      <c r="H53" s="334">
        <v>21521</v>
      </c>
      <c r="I53" s="334">
        <f>G53-H53</f>
        <v>368</v>
      </c>
      <c r="J53" s="334">
        <f>$F53*I53</f>
        <v>-368000</v>
      </c>
      <c r="K53" s="335">
        <f>J53/1000000</f>
        <v>-0.368</v>
      </c>
      <c r="L53" s="333">
        <v>999323</v>
      </c>
      <c r="M53" s="334">
        <v>999323</v>
      </c>
      <c r="N53" s="334">
        <f>L53-M53</f>
        <v>0</v>
      </c>
      <c r="O53" s="334">
        <f>$F53*N53</f>
        <v>0</v>
      </c>
      <c r="P53" s="335">
        <f>O53/1000000</f>
        <v>0</v>
      </c>
      <c r="Q53" s="461"/>
    </row>
    <row r="54" spans="1:17" ht="18.75" customHeight="1">
      <c r="A54" s="269">
        <v>37</v>
      </c>
      <c r="B54" s="337" t="s">
        <v>16</v>
      </c>
      <c r="C54" s="327">
        <v>5128468</v>
      </c>
      <c r="D54" s="340" t="s">
        <v>12</v>
      </c>
      <c r="E54" s="319" t="s">
        <v>341</v>
      </c>
      <c r="F54" s="327">
        <v>-1000</v>
      </c>
      <c r="G54" s="333">
        <v>11650</v>
      </c>
      <c r="H54" s="334">
        <v>11365</v>
      </c>
      <c r="I54" s="334">
        <f>G54-H54</f>
        <v>285</v>
      </c>
      <c r="J54" s="334">
        <f>$F54*I54</f>
        <v>-285000</v>
      </c>
      <c r="K54" s="335">
        <f>J54/1000000</f>
        <v>-0.285</v>
      </c>
      <c r="L54" s="333">
        <v>784</v>
      </c>
      <c r="M54" s="334">
        <v>784</v>
      </c>
      <c r="N54" s="334">
        <f>L54-M54</f>
        <v>0</v>
      </c>
      <c r="O54" s="334">
        <f>$F54*N54</f>
        <v>0</v>
      </c>
      <c r="P54" s="335">
        <f>O54/1000000</f>
        <v>0</v>
      </c>
      <c r="Q54" s="467"/>
    </row>
    <row r="55" spans="1:17" ht="15" customHeight="1">
      <c r="A55" s="269"/>
      <c r="B55" s="339" t="s">
        <v>400</v>
      </c>
      <c r="C55" s="327"/>
      <c r="D55" s="340"/>
      <c r="E55" s="319"/>
      <c r="F55" s="327"/>
      <c r="G55" s="333"/>
      <c r="H55" s="334"/>
      <c r="I55" s="334"/>
      <c r="J55" s="334"/>
      <c r="K55" s="335"/>
      <c r="L55" s="333"/>
      <c r="M55" s="334"/>
      <c r="N55" s="334"/>
      <c r="O55" s="334"/>
      <c r="P55" s="335"/>
      <c r="Q55" s="467"/>
    </row>
    <row r="56" spans="1:17" ht="15.75" customHeight="1">
      <c r="A56" s="269">
        <v>38</v>
      </c>
      <c r="B56" s="337" t="s">
        <v>15</v>
      </c>
      <c r="C56" s="327">
        <v>4864903</v>
      </c>
      <c r="D56" s="340" t="s">
        <v>12</v>
      </c>
      <c r="E56" s="319" t="s">
        <v>341</v>
      </c>
      <c r="F56" s="327">
        <v>-1000</v>
      </c>
      <c r="G56" s="333">
        <v>912</v>
      </c>
      <c r="H56" s="270">
        <v>132</v>
      </c>
      <c r="I56" s="334">
        <f>G56-H56</f>
        <v>780</v>
      </c>
      <c r="J56" s="334">
        <f>$F56*I56</f>
        <v>-780000</v>
      </c>
      <c r="K56" s="335">
        <f>J56/1000000</f>
        <v>-0.78</v>
      </c>
      <c r="L56" s="333">
        <v>998728</v>
      </c>
      <c r="M56" s="270">
        <v>998728</v>
      </c>
      <c r="N56" s="334">
        <f>L56-M56</f>
        <v>0</v>
      </c>
      <c r="O56" s="334">
        <f>$F56*N56</f>
        <v>0</v>
      </c>
      <c r="P56" s="335">
        <f>O56/1000000</f>
        <v>0</v>
      </c>
      <c r="Q56" s="457"/>
    </row>
    <row r="57" spans="1:17" ht="15" customHeight="1">
      <c r="A57" s="269">
        <v>39</v>
      </c>
      <c r="B57" s="337" t="s">
        <v>16</v>
      </c>
      <c r="C57" s="327">
        <v>4864946</v>
      </c>
      <c r="D57" s="340" t="s">
        <v>12</v>
      </c>
      <c r="E57" s="319" t="s">
        <v>341</v>
      </c>
      <c r="F57" s="327">
        <v>-1000</v>
      </c>
      <c r="G57" s="333">
        <v>14197</v>
      </c>
      <c r="H57" s="270">
        <v>14218</v>
      </c>
      <c r="I57" s="334">
        <f>G57-H57</f>
        <v>-21</v>
      </c>
      <c r="J57" s="334">
        <f>$F57*I57</f>
        <v>21000</v>
      </c>
      <c r="K57" s="335">
        <f>J57/1000000</f>
        <v>0.021</v>
      </c>
      <c r="L57" s="333">
        <v>1364</v>
      </c>
      <c r="M57" s="270">
        <v>1378</v>
      </c>
      <c r="N57" s="334">
        <f>L57-M57</f>
        <v>-14</v>
      </c>
      <c r="O57" s="334">
        <f>$F57*N57</f>
        <v>14000</v>
      </c>
      <c r="P57" s="335">
        <f>O57/1000000</f>
        <v>0.014</v>
      </c>
      <c r="Q57" s="457"/>
    </row>
    <row r="58" spans="1:17" ht="14.25" customHeight="1">
      <c r="A58" s="269"/>
      <c r="B58" s="339" t="s">
        <v>374</v>
      </c>
      <c r="C58" s="327"/>
      <c r="D58" s="340"/>
      <c r="E58" s="319"/>
      <c r="F58" s="327"/>
      <c r="G58" s="333"/>
      <c r="H58" s="334"/>
      <c r="I58" s="334"/>
      <c r="J58" s="334"/>
      <c r="K58" s="335"/>
      <c r="L58" s="333"/>
      <c r="M58" s="334"/>
      <c r="N58" s="334"/>
      <c r="O58" s="334"/>
      <c r="P58" s="335"/>
      <c r="Q58" s="460"/>
    </row>
    <row r="59" spans="1:17" ht="14.25" customHeight="1">
      <c r="A59" s="269"/>
      <c r="B59" s="339" t="s">
        <v>42</v>
      </c>
      <c r="C59" s="327"/>
      <c r="D59" s="340"/>
      <c r="E59" s="319"/>
      <c r="F59" s="327"/>
      <c r="G59" s="333"/>
      <c r="H59" s="334"/>
      <c r="I59" s="334"/>
      <c r="J59" s="334"/>
      <c r="K59" s="335"/>
      <c r="L59" s="333"/>
      <c r="M59" s="334"/>
      <c r="N59" s="334"/>
      <c r="O59" s="334"/>
      <c r="P59" s="335"/>
      <c r="Q59" s="460"/>
    </row>
    <row r="60" spans="1:17" ht="15.75" customHeight="1">
      <c r="A60" s="270">
        <v>40</v>
      </c>
      <c r="B60" s="337" t="s">
        <v>43</v>
      </c>
      <c r="C60" s="327">
        <v>4864843</v>
      </c>
      <c r="D60" s="340" t="s">
        <v>12</v>
      </c>
      <c r="E60" s="319" t="s">
        <v>341</v>
      </c>
      <c r="F60" s="327">
        <v>1000</v>
      </c>
      <c r="G60" s="333">
        <v>1838</v>
      </c>
      <c r="H60" s="334">
        <v>1829</v>
      </c>
      <c r="I60" s="334">
        <f>G60-H60</f>
        <v>9</v>
      </c>
      <c r="J60" s="334">
        <f>$F60*I60</f>
        <v>9000</v>
      </c>
      <c r="K60" s="335">
        <f>J60/1000000</f>
        <v>0.009</v>
      </c>
      <c r="L60" s="333">
        <v>28241</v>
      </c>
      <c r="M60" s="334">
        <v>28240</v>
      </c>
      <c r="N60" s="334">
        <f>L60-M60</f>
        <v>1</v>
      </c>
      <c r="O60" s="334">
        <f>$F60*N60</f>
        <v>1000</v>
      </c>
      <c r="P60" s="335">
        <f>O60/1000000</f>
        <v>0.001</v>
      </c>
      <c r="Q60" s="460"/>
    </row>
    <row r="61" spans="1:17" s="496" customFormat="1" ht="15.75" customHeight="1" thickBot="1">
      <c r="A61" s="314">
        <v>41</v>
      </c>
      <c r="B61" s="337" t="s">
        <v>44</v>
      </c>
      <c r="C61" s="308">
        <v>5295123</v>
      </c>
      <c r="D61" s="253" t="s">
        <v>12</v>
      </c>
      <c r="E61" s="254" t="s">
        <v>341</v>
      </c>
      <c r="F61" s="481">
        <v>100</v>
      </c>
      <c r="G61" s="333">
        <v>11719</v>
      </c>
      <c r="H61" s="334">
        <v>11875</v>
      </c>
      <c r="I61" s="334">
        <f>G61-H61</f>
        <v>-156</v>
      </c>
      <c r="J61" s="334">
        <f>$F61*I61</f>
        <v>-15600</v>
      </c>
      <c r="K61" s="335">
        <f>J61/1000000</f>
        <v>-0.0156</v>
      </c>
      <c r="L61" s="333">
        <v>26295</v>
      </c>
      <c r="M61" s="334">
        <v>26256</v>
      </c>
      <c r="N61" s="334">
        <f>L61-M61</f>
        <v>39</v>
      </c>
      <c r="O61" s="334">
        <f>$F61*N61</f>
        <v>3900</v>
      </c>
      <c r="P61" s="335">
        <f>O61/1000000</f>
        <v>0.0039</v>
      </c>
      <c r="Q61" s="482"/>
    </row>
    <row r="62" spans="1:17" ht="21.75" customHeight="1" thickBot="1" thickTop="1">
      <c r="A62" s="270"/>
      <c r="B62" s="480" t="s">
        <v>306</v>
      </c>
      <c r="C62" s="39"/>
      <c r="D62" s="341"/>
      <c r="E62" s="319"/>
      <c r="F62" s="39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554" t="str">
        <f>Q1</f>
        <v>APRIL-2018</v>
      </c>
    </row>
    <row r="63" spans="1:17" ht="15.75" customHeight="1" thickTop="1">
      <c r="A63" s="268"/>
      <c r="B63" s="336" t="s">
        <v>45</v>
      </c>
      <c r="C63" s="317"/>
      <c r="D63" s="342"/>
      <c r="E63" s="342"/>
      <c r="F63" s="317"/>
      <c r="G63" s="555"/>
      <c r="H63" s="556"/>
      <c r="I63" s="556"/>
      <c r="J63" s="556"/>
      <c r="K63" s="557"/>
      <c r="L63" s="555"/>
      <c r="M63" s="556"/>
      <c r="N63" s="556"/>
      <c r="O63" s="556"/>
      <c r="P63" s="557"/>
      <c r="Q63" s="558"/>
    </row>
    <row r="64" spans="1:17" ht="15.75" customHeight="1">
      <c r="A64" s="269">
        <v>42</v>
      </c>
      <c r="B64" s="500" t="s">
        <v>81</v>
      </c>
      <c r="C64" s="327">
        <v>4865169</v>
      </c>
      <c r="D64" s="341" t="s">
        <v>12</v>
      </c>
      <c r="E64" s="319" t="s">
        <v>341</v>
      </c>
      <c r="F64" s="327">
        <v>1000</v>
      </c>
      <c r="G64" s="333">
        <v>1273</v>
      </c>
      <c r="H64" s="334">
        <v>1292</v>
      </c>
      <c r="I64" s="334">
        <f>G64-H64</f>
        <v>-19</v>
      </c>
      <c r="J64" s="334">
        <f>$F64*I64</f>
        <v>-19000</v>
      </c>
      <c r="K64" s="335">
        <f>J64/1000000</f>
        <v>-0.019</v>
      </c>
      <c r="L64" s="333">
        <v>61299</v>
      </c>
      <c r="M64" s="334">
        <v>61300</v>
      </c>
      <c r="N64" s="334">
        <f>L64-M64</f>
        <v>-1</v>
      </c>
      <c r="O64" s="334">
        <f>$F64*N64</f>
        <v>-1000</v>
      </c>
      <c r="P64" s="335">
        <f>O64/1000000</f>
        <v>-0.001</v>
      </c>
      <c r="Q64" s="460"/>
    </row>
    <row r="65" spans="1:17" ht="15.75" customHeight="1">
      <c r="A65" s="269"/>
      <c r="B65" s="296" t="s">
        <v>50</v>
      </c>
      <c r="C65" s="328"/>
      <c r="D65" s="343"/>
      <c r="E65" s="343"/>
      <c r="F65" s="328"/>
      <c r="G65" s="333"/>
      <c r="H65" s="334"/>
      <c r="I65" s="334"/>
      <c r="J65" s="334"/>
      <c r="K65" s="335"/>
      <c r="L65" s="333"/>
      <c r="M65" s="334"/>
      <c r="N65" s="334"/>
      <c r="O65" s="334"/>
      <c r="P65" s="335"/>
      <c r="Q65" s="460"/>
    </row>
    <row r="66" spans="1:17" ht="15.75" customHeight="1">
      <c r="A66" s="269">
        <v>43</v>
      </c>
      <c r="B66" s="483" t="s">
        <v>51</v>
      </c>
      <c r="C66" s="328">
        <v>4865090</v>
      </c>
      <c r="D66" s="484" t="s">
        <v>12</v>
      </c>
      <c r="E66" s="319" t="s">
        <v>341</v>
      </c>
      <c r="F66" s="328">
        <v>100</v>
      </c>
      <c r="G66" s="333">
        <v>9014</v>
      </c>
      <c r="H66" s="334">
        <v>9014</v>
      </c>
      <c r="I66" s="334">
        <f>G66-H66</f>
        <v>0</v>
      </c>
      <c r="J66" s="334">
        <f>$F66*I66</f>
        <v>0</v>
      </c>
      <c r="K66" s="335">
        <f>J66/1000000</f>
        <v>0</v>
      </c>
      <c r="L66" s="333">
        <v>37463</v>
      </c>
      <c r="M66" s="334">
        <v>37463</v>
      </c>
      <c r="N66" s="334">
        <f>L66-M66</f>
        <v>0</v>
      </c>
      <c r="O66" s="334">
        <f>$F66*N66</f>
        <v>0</v>
      </c>
      <c r="P66" s="335">
        <f>O66/1000000</f>
        <v>0</v>
      </c>
      <c r="Q66" s="785"/>
    </row>
    <row r="67" spans="1:17" ht="15.75" customHeight="1">
      <c r="A67" s="269"/>
      <c r="B67" s="483"/>
      <c r="C67" s="328"/>
      <c r="D67" s="484"/>
      <c r="E67" s="319"/>
      <c r="F67" s="328"/>
      <c r="G67" s="333"/>
      <c r="H67" s="334"/>
      <c r="I67" s="334"/>
      <c r="J67" s="334"/>
      <c r="K67" s="335">
        <v>-0.00072</v>
      </c>
      <c r="L67" s="333"/>
      <c r="M67" s="334"/>
      <c r="N67" s="334"/>
      <c r="O67" s="334"/>
      <c r="P67" s="335">
        <v>-0.0035</v>
      </c>
      <c r="Q67" s="785" t="s">
        <v>472</v>
      </c>
    </row>
    <row r="68" spans="1:17" ht="15.75" customHeight="1">
      <c r="A68" s="269">
        <v>44</v>
      </c>
      <c r="B68" s="483" t="s">
        <v>52</v>
      </c>
      <c r="C68" s="328">
        <v>4902519</v>
      </c>
      <c r="D68" s="484" t="s">
        <v>12</v>
      </c>
      <c r="E68" s="319" t="s">
        <v>341</v>
      </c>
      <c r="F68" s="328">
        <v>100</v>
      </c>
      <c r="G68" s="333">
        <v>11912</v>
      </c>
      <c r="H68" s="334">
        <v>11760</v>
      </c>
      <c r="I68" s="334">
        <f>G68-H68</f>
        <v>152</v>
      </c>
      <c r="J68" s="334">
        <f>$F68*I68</f>
        <v>15200</v>
      </c>
      <c r="K68" s="335">
        <f>J68/1000000</f>
        <v>0.0152</v>
      </c>
      <c r="L68" s="333">
        <v>77274</v>
      </c>
      <c r="M68" s="334">
        <v>77077</v>
      </c>
      <c r="N68" s="334">
        <f>L68-M68</f>
        <v>197</v>
      </c>
      <c r="O68" s="334">
        <f>$F68*N68</f>
        <v>19700</v>
      </c>
      <c r="P68" s="335">
        <f>O68/1000000</f>
        <v>0.0197</v>
      </c>
      <c r="Q68" s="460"/>
    </row>
    <row r="69" spans="1:17" ht="15.75" customHeight="1">
      <c r="A69" s="269">
        <v>45</v>
      </c>
      <c r="B69" s="483" t="s">
        <v>53</v>
      </c>
      <c r="C69" s="328">
        <v>4902539</v>
      </c>
      <c r="D69" s="484" t="s">
        <v>12</v>
      </c>
      <c r="E69" s="319" t="s">
        <v>341</v>
      </c>
      <c r="F69" s="328">
        <v>100</v>
      </c>
      <c r="G69" s="333">
        <v>1772</v>
      </c>
      <c r="H69" s="334">
        <v>1412</v>
      </c>
      <c r="I69" s="334">
        <f>G69-H69</f>
        <v>360</v>
      </c>
      <c r="J69" s="334">
        <f>$F69*I69</f>
        <v>36000</v>
      </c>
      <c r="K69" s="335">
        <f>J69/1000000</f>
        <v>0.036</v>
      </c>
      <c r="L69" s="333">
        <v>20076</v>
      </c>
      <c r="M69" s="334">
        <v>19585</v>
      </c>
      <c r="N69" s="334">
        <f>L69-M69</f>
        <v>491</v>
      </c>
      <c r="O69" s="334">
        <f>$F69*N69</f>
        <v>49100</v>
      </c>
      <c r="P69" s="335">
        <f>O69/1000000</f>
        <v>0.0491</v>
      </c>
      <c r="Q69" s="460"/>
    </row>
    <row r="70" spans="1:17" ht="15.75" customHeight="1">
      <c r="A70" s="269"/>
      <c r="B70" s="296" t="s">
        <v>54</v>
      </c>
      <c r="C70" s="328"/>
      <c r="D70" s="343"/>
      <c r="E70" s="343"/>
      <c r="F70" s="328"/>
      <c r="G70" s="333"/>
      <c r="H70" s="334"/>
      <c r="I70" s="334"/>
      <c r="J70" s="334"/>
      <c r="K70" s="335"/>
      <c r="L70" s="333"/>
      <c r="M70" s="334"/>
      <c r="N70" s="334"/>
      <c r="O70" s="334"/>
      <c r="P70" s="335"/>
      <c r="Q70" s="460"/>
    </row>
    <row r="71" spans="1:17" ht="15.75" customHeight="1">
      <c r="A71" s="269">
        <v>46</v>
      </c>
      <c r="B71" s="483" t="s">
        <v>55</v>
      </c>
      <c r="C71" s="328">
        <v>4902591</v>
      </c>
      <c r="D71" s="484" t="s">
        <v>12</v>
      </c>
      <c r="E71" s="319" t="s">
        <v>341</v>
      </c>
      <c r="F71" s="328">
        <v>1333</v>
      </c>
      <c r="G71" s="333">
        <v>381</v>
      </c>
      <c r="H71" s="334">
        <v>381</v>
      </c>
      <c r="I71" s="334">
        <f aca="true" t="shared" si="12" ref="I71:I77">G71-H71</f>
        <v>0</v>
      </c>
      <c r="J71" s="334">
        <f aca="true" t="shared" si="13" ref="J71:J77">$F71*I71</f>
        <v>0</v>
      </c>
      <c r="K71" s="335">
        <f aca="true" t="shared" si="14" ref="K71:K77">J71/1000000</f>
        <v>0</v>
      </c>
      <c r="L71" s="333">
        <v>302</v>
      </c>
      <c r="M71" s="334">
        <v>301</v>
      </c>
      <c r="N71" s="334">
        <f aca="true" t="shared" si="15" ref="N71:N77">L71-M71</f>
        <v>1</v>
      </c>
      <c r="O71" s="334">
        <f aca="true" t="shared" si="16" ref="O71:O77">$F71*N71</f>
        <v>1333</v>
      </c>
      <c r="P71" s="335">
        <f aca="true" t="shared" si="17" ref="P71:P77">O71/1000000</f>
        <v>0.001333</v>
      </c>
      <c r="Q71" s="460"/>
    </row>
    <row r="72" spans="1:17" ht="15.75" customHeight="1">
      <c r="A72" s="269">
        <v>47</v>
      </c>
      <c r="B72" s="483" t="s">
        <v>56</v>
      </c>
      <c r="C72" s="328">
        <v>4902565</v>
      </c>
      <c r="D72" s="484" t="s">
        <v>12</v>
      </c>
      <c r="E72" s="319" t="s">
        <v>341</v>
      </c>
      <c r="F72" s="328">
        <v>100</v>
      </c>
      <c r="G72" s="333">
        <v>166</v>
      </c>
      <c r="H72" s="334">
        <v>96</v>
      </c>
      <c r="I72" s="334">
        <f t="shared" si="12"/>
        <v>70</v>
      </c>
      <c r="J72" s="334">
        <f t="shared" si="13"/>
        <v>7000</v>
      </c>
      <c r="K72" s="335">
        <f t="shared" si="14"/>
        <v>0.007</v>
      </c>
      <c r="L72" s="333">
        <v>1000035</v>
      </c>
      <c r="M72" s="334">
        <v>999988</v>
      </c>
      <c r="N72" s="334">
        <f t="shared" si="15"/>
        <v>47</v>
      </c>
      <c r="O72" s="334">
        <f t="shared" si="16"/>
        <v>4700</v>
      </c>
      <c r="P72" s="335">
        <f t="shared" si="17"/>
        <v>0.0047</v>
      </c>
      <c r="Q72" s="460"/>
    </row>
    <row r="73" spans="1:17" ht="15.75" customHeight="1">
      <c r="A73" s="269">
        <v>48</v>
      </c>
      <c r="B73" s="483" t="s">
        <v>57</v>
      </c>
      <c r="C73" s="328">
        <v>4902523</v>
      </c>
      <c r="D73" s="484" t="s">
        <v>12</v>
      </c>
      <c r="E73" s="319" t="s">
        <v>341</v>
      </c>
      <c r="F73" s="328">
        <v>100</v>
      </c>
      <c r="G73" s="333">
        <v>999815</v>
      </c>
      <c r="H73" s="334">
        <v>999815</v>
      </c>
      <c r="I73" s="334">
        <f>G73-H73</f>
        <v>0</v>
      </c>
      <c r="J73" s="334">
        <f t="shared" si="13"/>
        <v>0</v>
      </c>
      <c r="K73" s="335">
        <f t="shared" si="14"/>
        <v>0</v>
      </c>
      <c r="L73" s="333">
        <v>999943</v>
      </c>
      <c r="M73" s="334">
        <v>999943</v>
      </c>
      <c r="N73" s="334">
        <f>L73-M73</f>
        <v>0</v>
      </c>
      <c r="O73" s="334">
        <f t="shared" si="16"/>
        <v>0</v>
      </c>
      <c r="P73" s="335">
        <f t="shared" si="17"/>
        <v>0</v>
      </c>
      <c r="Q73" s="460"/>
    </row>
    <row r="74" spans="1:17" ht="15.75" customHeight="1">
      <c r="A74" s="269">
        <v>49</v>
      </c>
      <c r="B74" s="483" t="s">
        <v>58</v>
      </c>
      <c r="C74" s="328">
        <v>4902547</v>
      </c>
      <c r="D74" s="484" t="s">
        <v>12</v>
      </c>
      <c r="E74" s="319" t="s">
        <v>341</v>
      </c>
      <c r="F74" s="328">
        <v>100</v>
      </c>
      <c r="G74" s="333">
        <v>5885</v>
      </c>
      <c r="H74" s="334">
        <v>5885</v>
      </c>
      <c r="I74" s="334">
        <f t="shared" si="12"/>
        <v>0</v>
      </c>
      <c r="J74" s="334">
        <f t="shared" si="13"/>
        <v>0</v>
      </c>
      <c r="K74" s="335">
        <f t="shared" si="14"/>
        <v>0</v>
      </c>
      <c r="L74" s="333">
        <v>8891</v>
      </c>
      <c r="M74" s="334">
        <v>8891</v>
      </c>
      <c r="N74" s="334">
        <f t="shared" si="15"/>
        <v>0</v>
      </c>
      <c r="O74" s="334">
        <f t="shared" si="16"/>
        <v>0</v>
      </c>
      <c r="P74" s="335">
        <f t="shared" si="17"/>
        <v>0</v>
      </c>
      <c r="Q74" s="460"/>
    </row>
    <row r="75" spans="1:17" ht="15.75" customHeight="1">
      <c r="A75" s="269">
        <v>50</v>
      </c>
      <c r="B75" s="483" t="s">
        <v>59</v>
      </c>
      <c r="C75" s="328">
        <v>4902548</v>
      </c>
      <c r="D75" s="484" t="s">
        <v>12</v>
      </c>
      <c r="E75" s="319" t="s">
        <v>341</v>
      </c>
      <c r="F75" s="501">
        <v>100</v>
      </c>
      <c r="G75" s="333">
        <v>0</v>
      </c>
      <c r="H75" s="334">
        <v>0</v>
      </c>
      <c r="I75" s="334">
        <f>G75-H75</f>
        <v>0</v>
      </c>
      <c r="J75" s="334">
        <f>$F75*I75</f>
        <v>0</v>
      </c>
      <c r="K75" s="335">
        <f>J75/1000000</f>
        <v>0</v>
      </c>
      <c r="L75" s="333">
        <v>0</v>
      </c>
      <c r="M75" s="334">
        <v>0</v>
      </c>
      <c r="N75" s="334">
        <f>L75-M75</f>
        <v>0</v>
      </c>
      <c r="O75" s="334">
        <f>$F75*N75</f>
        <v>0</v>
      </c>
      <c r="P75" s="335">
        <f>O75/1000000</f>
        <v>0</v>
      </c>
      <c r="Q75" s="492"/>
    </row>
    <row r="76" spans="1:17" ht="15.75" customHeight="1">
      <c r="A76" s="269">
        <v>51</v>
      </c>
      <c r="B76" s="483" t="s">
        <v>60</v>
      </c>
      <c r="C76" s="328">
        <v>5295190</v>
      </c>
      <c r="D76" s="484" t="s">
        <v>12</v>
      </c>
      <c r="E76" s="319" t="s">
        <v>341</v>
      </c>
      <c r="F76" s="328">
        <v>100</v>
      </c>
      <c r="G76" s="333">
        <v>291</v>
      </c>
      <c r="H76" s="334">
        <v>113</v>
      </c>
      <c r="I76" s="334">
        <f t="shared" si="12"/>
        <v>178</v>
      </c>
      <c r="J76" s="334">
        <f t="shared" si="13"/>
        <v>17800</v>
      </c>
      <c r="K76" s="335">
        <f t="shared" si="14"/>
        <v>0.0178</v>
      </c>
      <c r="L76" s="333">
        <v>17471</v>
      </c>
      <c r="M76" s="334">
        <v>17203</v>
      </c>
      <c r="N76" s="334">
        <f t="shared" si="15"/>
        <v>268</v>
      </c>
      <c r="O76" s="334">
        <f t="shared" si="16"/>
        <v>26800</v>
      </c>
      <c r="P76" s="335">
        <f t="shared" si="17"/>
        <v>0.0268</v>
      </c>
      <c r="Q76" s="460"/>
    </row>
    <row r="77" spans="1:17" ht="15.75" customHeight="1">
      <c r="A77" s="269">
        <v>52</v>
      </c>
      <c r="B77" s="483" t="s">
        <v>61</v>
      </c>
      <c r="C77" s="328">
        <v>4902529</v>
      </c>
      <c r="D77" s="484" t="s">
        <v>12</v>
      </c>
      <c r="E77" s="319" t="s">
        <v>341</v>
      </c>
      <c r="F77" s="501">
        <v>44.44</v>
      </c>
      <c r="G77" s="333">
        <v>989588</v>
      </c>
      <c r="H77" s="334">
        <v>989588</v>
      </c>
      <c r="I77" s="334">
        <f t="shared" si="12"/>
        <v>0</v>
      </c>
      <c r="J77" s="334">
        <f t="shared" si="13"/>
        <v>0</v>
      </c>
      <c r="K77" s="335">
        <f t="shared" si="14"/>
        <v>0</v>
      </c>
      <c r="L77" s="333">
        <v>297</v>
      </c>
      <c r="M77" s="334">
        <v>305</v>
      </c>
      <c r="N77" s="334">
        <f t="shared" si="15"/>
        <v>-8</v>
      </c>
      <c r="O77" s="334">
        <f t="shared" si="16"/>
        <v>-355.52</v>
      </c>
      <c r="P77" s="335">
        <f t="shared" si="17"/>
        <v>-0.00035551999999999996</v>
      </c>
      <c r="Q77" s="492"/>
    </row>
    <row r="78" spans="1:17" ht="15.75" customHeight="1">
      <c r="A78" s="269"/>
      <c r="B78" s="296" t="s">
        <v>62</v>
      </c>
      <c r="C78" s="328"/>
      <c r="D78" s="343"/>
      <c r="E78" s="343"/>
      <c r="F78" s="328"/>
      <c r="G78" s="333"/>
      <c r="H78" s="334"/>
      <c r="I78" s="334"/>
      <c r="J78" s="334"/>
      <c r="K78" s="335"/>
      <c r="L78" s="333"/>
      <c r="M78" s="334"/>
      <c r="N78" s="334"/>
      <c r="O78" s="334"/>
      <c r="P78" s="335"/>
      <c r="Q78" s="460"/>
    </row>
    <row r="79" spans="1:17" ht="15.75" customHeight="1">
      <c r="A79" s="269">
        <v>53</v>
      </c>
      <c r="B79" s="483" t="s">
        <v>63</v>
      </c>
      <c r="C79" s="328">
        <v>4865088</v>
      </c>
      <c r="D79" s="484" t="s">
        <v>12</v>
      </c>
      <c r="E79" s="319" t="s">
        <v>341</v>
      </c>
      <c r="F79" s="328">
        <v>166.66</v>
      </c>
      <c r="G79" s="333">
        <v>1420</v>
      </c>
      <c r="H79" s="334">
        <v>1421</v>
      </c>
      <c r="I79" s="334">
        <f>G79-H79</f>
        <v>-1</v>
      </c>
      <c r="J79" s="334">
        <f>$F79*I79</f>
        <v>-166.66</v>
      </c>
      <c r="K79" s="335">
        <f>J79/1000000</f>
        <v>-0.00016666</v>
      </c>
      <c r="L79" s="333">
        <v>2302</v>
      </c>
      <c r="M79" s="334">
        <v>1879</v>
      </c>
      <c r="N79" s="334">
        <f>L79-M79</f>
        <v>423</v>
      </c>
      <c r="O79" s="334">
        <f>$F79*N79</f>
        <v>70497.18</v>
      </c>
      <c r="P79" s="335">
        <f>O79/1000000</f>
        <v>0.07049717999999999</v>
      </c>
      <c r="Q79" s="490"/>
    </row>
    <row r="80" spans="1:17" ht="15.75" customHeight="1">
      <c r="A80" s="269">
        <v>54</v>
      </c>
      <c r="B80" s="483" t="s">
        <v>64</v>
      </c>
      <c r="C80" s="328">
        <v>4902579</v>
      </c>
      <c r="D80" s="484" t="s">
        <v>12</v>
      </c>
      <c r="E80" s="319" t="s">
        <v>341</v>
      </c>
      <c r="F80" s="328">
        <v>500</v>
      </c>
      <c r="G80" s="333">
        <v>999832</v>
      </c>
      <c r="H80" s="334">
        <v>999833</v>
      </c>
      <c r="I80" s="334">
        <f>G80-H80</f>
        <v>-1</v>
      </c>
      <c r="J80" s="334">
        <f>$F80*I80</f>
        <v>-500</v>
      </c>
      <c r="K80" s="335">
        <f>J80/1000000</f>
        <v>-0.0005</v>
      </c>
      <c r="L80" s="333">
        <v>545</v>
      </c>
      <c r="M80" s="334">
        <v>534</v>
      </c>
      <c r="N80" s="334">
        <f>L80-M80</f>
        <v>11</v>
      </c>
      <c r="O80" s="334">
        <f>$F80*N80</f>
        <v>5500</v>
      </c>
      <c r="P80" s="335">
        <f>O80/1000000</f>
        <v>0.0055</v>
      </c>
      <c r="Q80" s="460"/>
    </row>
    <row r="81" spans="1:17" ht="15.75" customHeight="1">
      <c r="A81" s="269">
        <v>55</v>
      </c>
      <c r="B81" s="483" t="s">
        <v>65</v>
      </c>
      <c r="C81" s="328">
        <v>4902585</v>
      </c>
      <c r="D81" s="484" t="s">
        <v>12</v>
      </c>
      <c r="E81" s="319" t="s">
        <v>341</v>
      </c>
      <c r="F81" s="501">
        <v>666.67</v>
      </c>
      <c r="G81" s="333">
        <v>1197</v>
      </c>
      <c r="H81" s="334">
        <v>1189</v>
      </c>
      <c r="I81" s="334">
        <f>G81-H81</f>
        <v>8</v>
      </c>
      <c r="J81" s="334">
        <f>$F81*I81</f>
        <v>5333.36</v>
      </c>
      <c r="K81" s="335">
        <f>J81/1000000</f>
        <v>0.00533336</v>
      </c>
      <c r="L81" s="333">
        <v>146</v>
      </c>
      <c r="M81" s="334">
        <v>128</v>
      </c>
      <c r="N81" s="334">
        <f>L81-M81</f>
        <v>18</v>
      </c>
      <c r="O81" s="334">
        <f>$F81*N81</f>
        <v>12000.06</v>
      </c>
      <c r="P81" s="335">
        <f>O81/1000000</f>
        <v>0.01200006</v>
      </c>
      <c r="Q81" s="460"/>
    </row>
    <row r="82" spans="1:17" ht="15.75" customHeight="1">
      <c r="A82" s="269">
        <v>56</v>
      </c>
      <c r="B82" s="483" t="s">
        <v>66</v>
      </c>
      <c r="C82" s="328">
        <v>4865072</v>
      </c>
      <c r="D82" s="484" t="s">
        <v>12</v>
      </c>
      <c r="E82" s="319" t="s">
        <v>341</v>
      </c>
      <c r="F82" s="501">
        <v>666.6666666666666</v>
      </c>
      <c r="G82" s="333">
        <v>4081</v>
      </c>
      <c r="H82" s="334">
        <v>4075</v>
      </c>
      <c r="I82" s="334">
        <f>G82-H82</f>
        <v>6</v>
      </c>
      <c r="J82" s="334">
        <f>$F82*I82</f>
        <v>4000</v>
      </c>
      <c r="K82" s="335">
        <f>J82/1000000</f>
        <v>0.004</v>
      </c>
      <c r="L82" s="333">
        <v>1448</v>
      </c>
      <c r="M82" s="334">
        <v>1431</v>
      </c>
      <c r="N82" s="334">
        <f>L82-M82</f>
        <v>17</v>
      </c>
      <c r="O82" s="334">
        <f>$F82*N82</f>
        <v>11333.333333333332</v>
      </c>
      <c r="P82" s="335">
        <f>O82/1000000</f>
        <v>0.011333333333333332</v>
      </c>
      <c r="Q82" s="460"/>
    </row>
    <row r="83" spans="2:17" ht="15.75" customHeight="1">
      <c r="B83" s="296" t="s">
        <v>68</v>
      </c>
      <c r="C83" s="328"/>
      <c r="D83" s="343"/>
      <c r="E83" s="343"/>
      <c r="F83" s="328"/>
      <c r="G83" s="333"/>
      <c r="H83" s="334"/>
      <c r="I83" s="334"/>
      <c r="J83" s="334"/>
      <c r="K83" s="335"/>
      <c r="L83" s="333"/>
      <c r="M83" s="334"/>
      <c r="N83" s="334"/>
      <c r="O83" s="334"/>
      <c r="P83" s="335"/>
      <c r="Q83" s="460"/>
    </row>
    <row r="84" spans="1:17" ht="15.75" customHeight="1">
      <c r="A84" s="269">
        <v>57</v>
      </c>
      <c r="B84" s="483" t="s">
        <v>61</v>
      </c>
      <c r="C84" s="328">
        <v>4902568</v>
      </c>
      <c r="D84" s="484" t="s">
        <v>12</v>
      </c>
      <c r="E84" s="319" t="s">
        <v>341</v>
      </c>
      <c r="F84" s="328">
        <v>100</v>
      </c>
      <c r="G84" s="333">
        <v>997470</v>
      </c>
      <c r="H84" s="334">
        <v>997238</v>
      </c>
      <c r="I84" s="334">
        <f>G84-H84</f>
        <v>232</v>
      </c>
      <c r="J84" s="334">
        <f>$F84*I84</f>
        <v>23200</v>
      </c>
      <c r="K84" s="335">
        <f>J84/1000000</f>
        <v>0.0232</v>
      </c>
      <c r="L84" s="333">
        <v>2317</v>
      </c>
      <c r="M84" s="334">
        <v>2191</v>
      </c>
      <c r="N84" s="334">
        <f>L84-M84</f>
        <v>126</v>
      </c>
      <c r="O84" s="334">
        <f>$F84*N84</f>
        <v>12600</v>
      </c>
      <c r="P84" s="335">
        <f>O84/1000000</f>
        <v>0.0126</v>
      </c>
      <c r="Q84" s="472"/>
    </row>
    <row r="85" spans="1:17" ht="15.75" customHeight="1">
      <c r="A85" s="269">
        <v>58</v>
      </c>
      <c r="B85" s="483" t="s">
        <v>69</v>
      </c>
      <c r="C85" s="328">
        <v>4902549</v>
      </c>
      <c r="D85" s="484" t="s">
        <v>12</v>
      </c>
      <c r="E85" s="319" t="s">
        <v>341</v>
      </c>
      <c r="F85" s="328">
        <v>100</v>
      </c>
      <c r="G85" s="333">
        <v>999748</v>
      </c>
      <c r="H85" s="334">
        <v>999748</v>
      </c>
      <c r="I85" s="334">
        <f>G85-H85</f>
        <v>0</v>
      </c>
      <c r="J85" s="334">
        <f>$F85*I85</f>
        <v>0</v>
      </c>
      <c r="K85" s="335">
        <f>J85/1000000</f>
        <v>0</v>
      </c>
      <c r="L85" s="333">
        <v>999983</v>
      </c>
      <c r="M85" s="334">
        <v>999983</v>
      </c>
      <c r="N85" s="334">
        <f>L85-M85</f>
        <v>0</v>
      </c>
      <c r="O85" s="334">
        <f>$F85*N85</f>
        <v>0</v>
      </c>
      <c r="P85" s="335">
        <f>O85/1000000</f>
        <v>0</v>
      </c>
      <c r="Q85" s="472"/>
    </row>
    <row r="86" spans="1:17" ht="15.75" customHeight="1">
      <c r="A86" s="269">
        <v>59</v>
      </c>
      <c r="B86" s="483" t="s">
        <v>82</v>
      </c>
      <c r="C86" s="328">
        <v>4902527</v>
      </c>
      <c r="D86" s="484" t="s">
        <v>12</v>
      </c>
      <c r="E86" s="319" t="s">
        <v>341</v>
      </c>
      <c r="F86" s="328">
        <v>100</v>
      </c>
      <c r="G86" s="333">
        <v>225</v>
      </c>
      <c r="H86" s="334">
        <v>225</v>
      </c>
      <c r="I86" s="334">
        <f>G86-H86</f>
        <v>0</v>
      </c>
      <c r="J86" s="334">
        <f>$F86*I86</f>
        <v>0</v>
      </c>
      <c r="K86" s="335">
        <f>J86/1000000</f>
        <v>0</v>
      </c>
      <c r="L86" s="333">
        <v>999991</v>
      </c>
      <c r="M86" s="334">
        <v>999991</v>
      </c>
      <c r="N86" s="334">
        <f>L86-M86</f>
        <v>0</v>
      </c>
      <c r="O86" s="334">
        <f>$F86*N86</f>
        <v>0</v>
      </c>
      <c r="P86" s="335">
        <f>O86/1000000</f>
        <v>0</v>
      </c>
      <c r="Q86" s="460"/>
    </row>
    <row r="87" spans="1:17" ht="15.75" customHeight="1">
      <c r="A87" s="269">
        <v>60</v>
      </c>
      <c r="B87" s="483" t="s">
        <v>70</v>
      </c>
      <c r="C87" s="328">
        <v>4902578</v>
      </c>
      <c r="D87" s="484" t="s">
        <v>12</v>
      </c>
      <c r="E87" s="319" t="s">
        <v>341</v>
      </c>
      <c r="F87" s="328">
        <v>100</v>
      </c>
      <c r="G87" s="333">
        <v>999852</v>
      </c>
      <c r="H87" s="334">
        <v>999885</v>
      </c>
      <c r="I87" s="334">
        <f>G87-H87</f>
        <v>-33</v>
      </c>
      <c r="J87" s="334">
        <f>$F87*I87</f>
        <v>-3300</v>
      </c>
      <c r="K87" s="335">
        <f>J87/1000000</f>
        <v>-0.0033</v>
      </c>
      <c r="L87" s="333">
        <v>999984</v>
      </c>
      <c r="M87" s="334">
        <v>999985</v>
      </c>
      <c r="N87" s="334">
        <f>L87-M87</f>
        <v>-1</v>
      </c>
      <c r="O87" s="334">
        <f>$F87*N87</f>
        <v>-100</v>
      </c>
      <c r="P87" s="335">
        <f>O87/1000000</f>
        <v>-0.0001</v>
      </c>
      <c r="Q87" s="490"/>
    </row>
    <row r="88" spans="1:17" ht="15.75" customHeight="1">
      <c r="A88" s="270">
        <v>61</v>
      </c>
      <c r="B88" s="483" t="s">
        <v>71</v>
      </c>
      <c r="C88" s="328">
        <v>4902538</v>
      </c>
      <c r="D88" s="484" t="s">
        <v>12</v>
      </c>
      <c r="E88" s="319" t="s">
        <v>341</v>
      </c>
      <c r="F88" s="328">
        <v>100</v>
      </c>
      <c r="G88" s="333">
        <v>999762</v>
      </c>
      <c r="H88" s="334">
        <v>999762</v>
      </c>
      <c r="I88" s="334">
        <f>G88-H88</f>
        <v>0</v>
      </c>
      <c r="J88" s="334">
        <f>$F88*I88</f>
        <v>0</v>
      </c>
      <c r="K88" s="335">
        <f>J88/1000000</f>
        <v>0</v>
      </c>
      <c r="L88" s="333">
        <v>999987</v>
      </c>
      <c r="M88" s="334">
        <v>999987</v>
      </c>
      <c r="N88" s="334">
        <f>L88-M88</f>
        <v>0</v>
      </c>
      <c r="O88" s="334">
        <f>$F88*N88</f>
        <v>0</v>
      </c>
      <c r="P88" s="335">
        <f>O88/1000000</f>
        <v>0</v>
      </c>
      <c r="Q88" s="460"/>
    </row>
    <row r="89" spans="2:17" ht="15.75" customHeight="1">
      <c r="B89" s="296" t="s">
        <v>72</v>
      </c>
      <c r="C89" s="328"/>
      <c r="D89" s="343"/>
      <c r="E89" s="343"/>
      <c r="F89" s="328"/>
      <c r="G89" s="333"/>
      <c r="H89" s="334"/>
      <c r="I89" s="334"/>
      <c r="J89" s="334"/>
      <c r="K89" s="335"/>
      <c r="L89" s="333"/>
      <c r="M89" s="334"/>
      <c r="N89" s="334"/>
      <c r="O89" s="334"/>
      <c r="P89" s="335"/>
      <c r="Q89" s="460"/>
    </row>
    <row r="90" spans="1:17" ht="15.75" customHeight="1">
      <c r="A90" s="269">
        <v>62</v>
      </c>
      <c r="B90" s="483" t="s">
        <v>73</v>
      </c>
      <c r="C90" s="328">
        <v>4902540</v>
      </c>
      <c r="D90" s="484" t="s">
        <v>12</v>
      </c>
      <c r="E90" s="319" t="s">
        <v>341</v>
      </c>
      <c r="F90" s="328">
        <v>100</v>
      </c>
      <c r="G90" s="333">
        <v>3079</v>
      </c>
      <c r="H90" s="334">
        <v>2710</v>
      </c>
      <c r="I90" s="334">
        <f>G90-H90</f>
        <v>369</v>
      </c>
      <c r="J90" s="334">
        <f>$F90*I90</f>
        <v>36900</v>
      </c>
      <c r="K90" s="335">
        <f>J90/1000000</f>
        <v>0.0369</v>
      </c>
      <c r="L90" s="333">
        <v>10531</v>
      </c>
      <c r="M90" s="334">
        <v>10334</v>
      </c>
      <c r="N90" s="334">
        <f>L90-M90</f>
        <v>197</v>
      </c>
      <c r="O90" s="334">
        <f>$F90*N90</f>
        <v>19700</v>
      </c>
      <c r="P90" s="335">
        <f>O90/1000000</f>
        <v>0.0197</v>
      </c>
      <c r="Q90" s="472"/>
    </row>
    <row r="91" spans="1:17" ht="15.75" customHeight="1">
      <c r="A91" s="462">
        <v>63</v>
      </c>
      <c r="B91" s="483" t="s">
        <v>74</v>
      </c>
      <c r="C91" s="328">
        <v>4902520</v>
      </c>
      <c r="D91" s="484" t="s">
        <v>12</v>
      </c>
      <c r="E91" s="319" t="s">
        <v>341</v>
      </c>
      <c r="F91" s="328">
        <v>100</v>
      </c>
      <c r="G91" s="333">
        <v>3383</v>
      </c>
      <c r="H91" s="334">
        <v>3066</v>
      </c>
      <c r="I91" s="334">
        <f>G91-H91</f>
        <v>317</v>
      </c>
      <c r="J91" s="334">
        <f>$F91*I91</f>
        <v>31700</v>
      </c>
      <c r="K91" s="335">
        <f>J91/1000000</f>
        <v>0.0317</v>
      </c>
      <c r="L91" s="333">
        <v>321</v>
      </c>
      <c r="M91" s="334">
        <v>302</v>
      </c>
      <c r="N91" s="334">
        <f>L91-M91</f>
        <v>19</v>
      </c>
      <c r="O91" s="334">
        <f>$F91*N91</f>
        <v>1900</v>
      </c>
      <c r="P91" s="335">
        <f>O91/1000000</f>
        <v>0.0019</v>
      </c>
      <c r="Q91" s="460"/>
    </row>
    <row r="92" spans="1:17" ht="15.75" customHeight="1">
      <c r="A92" s="269">
        <v>64</v>
      </c>
      <c r="B92" s="483" t="s">
        <v>75</v>
      </c>
      <c r="C92" s="328">
        <v>4902536</v>
      </c>
      <c r="D92" s="484" t="s">
        <v>12</v>
      </c>
      <c r="E92" s="319" t="s">
        <v>341</v>
      </c>
      <c r="F92" s="328">
        <v>100</v>
      </c>
      <c r="G92" s="333">
        <v>18099</v>
      </c>
      <c r="H92" s="334">
        <v>17404</v>
      </c>
      <c r="I92" s="334">
        <f>G92-H92</f>
        <v>695</v>
      </c>
      <c r="J92" s="334">
        <f>$F92*I92</f>
        <v>69500</v>
      </c>
      <c r="K92" s="335">
        <f>J92/1000000</f>
        <v>0.0695</v>
      </c>
      <c r="L92" s="333">
        <v>5702</v>
      </c>
      <c r="M92" s="334">
        <v>5652</v>
      </c>
      <c r="N92" s="334">
        <f>L92-M92</f>
        <v>50</v>
      </c>
      <c r="O92" s="334">
        <f>$F92*N92</f>
        <v>5000</v>
      </c>
      <c r="P92" s="335">
        <f>O92/1000000</f>
        <v>0.005</v>
      </c>
      <c r="Q92" s="472"/>
    </row>
    <row r="93" spans="1:17" ht="15.75" customHeight="1">
      <c r="A93" s="462"/>
      <c r="B93" s="296" t="s">
        <v>31</v>
      </c>
      <c r="C93" s="328"/>
      <c r="D93" s="343"/>
      <c r="E93" s="343"/>
      <c r="F93" s="328"/>
      <c r="G93" s="333"/>
      <c r="H93" s="334"/>
      <c r="I93" s="334"/>
      <c r="J93" s="334"/>
      <c r="K93" s="335"/>
      <c r="L93" s="333"/>
      <c r="M93" s="334"/>
      <c r="N93" s="334"/>
      <c r="O93" s="334"/>
      <c r="P93" s="335"/>
      <c r="Q93" s="460"/>
    </row>
    <row r="94" spans="1:17" ht="15.75" customHeight="1">
      <c r="A94" s="462">
        <v>65</v>
      </c>
      <c r="B94" s="483" t="s">
        <v>67</v>
      </c>
      <c r="C94" s="328">
        <v>4864797</v>
      </c>
      <c r="D94" s="484" t="s">
        <v>12</v>
      </c>
      <c r="E94" s="319" t="s">
        <v>341</v>
      </c>
      <c r="F94" s="328">
        <v>100</v>
      </c>
      <c r="G94" s="333">
        <v>20734</v>
      </c>
      <c r="H94" s="334">
        <v>19970</v>
      </c>
      <c r="I94" s="334">
        <f>G94-H94</f>
        <v>764</v>
      </c>
      <c r="J94" s="334">
        <f>$F94*I94</f>
        <v>76400</v>
      </c>
      <c r="K94" s="335">
        <f>J94/1000000</f>
        <v>0.0764</v>
      </c>
      <c r="L94" s="333">
        <v>1786</v>
      </c>
      <c r="M94" s="334">
        <v>1781</v>
      </c>
      <c r="N94" s="334">
        <f>L94-M94</f>
        <v>5</v>
      </c>
      <c r="O94" s="334">
        <f>$F94*N94</f>
        <v>500</v>
      </c>
      <c r="P94" s="335">
        <f>O94/1000000</f>
        <v>0.0005</v>
      </c>
      <c r="Q94" s="460"/>
    </row>
    <row r="95" spans="1:17" ht="15.75" customHeight="1">
      <c r="A95" s="463">
        <v>66</v>
      </c>
      <c r="B95" s="483" t="s">
        <v>239</v>
      </c>
      <c r="C95" s="328">
        <v>4865086</v>
      </c>
      <c r="D95" s="484" t="s">
        <v>12</v>
      </c>
      <c r="E95" s="319" t="s">
        <v>341</v>
      </c>
      <c r="F95" s="328">
        <v>100</v>
      </c>
      <c r="G95" s="333">
        <v>25429</v>
      </c>
      <c r="H95" s="334">
        <v>25416</v>
      </c>
      <c r="I95" s="334">
        <f>G95-H95</f>
        <v>13</v>
      </c>
      <c r="J95" s="334">
        <f>$F95*I95</f>
        <v>1300</v>
      </c>
      <c r="K95" s="335">
        <f>J95/1000000</f>
        <v>0.0013</v>
      </c>
      <c r="L95" s="333">
        <v>51344</v>
      </c>
      <c r="M95" s="334">
        <v>51316</v>
      </c>
      <c r="N95" s="334">
        <f>L95-M95</f>
        <v>28</v>
      </c>
      <c r="O95" s="334">
        <f>$F95*N95</f>
        <v>2800</v>
      </c>
      <c r="P95" s="335">
        <f>O95/1000000</f>
        <v>0.0028</v>
      </c>
      <c r="Q95" s="460"/>
    </row>
    <row r="96" spans="1:17" ht="15.75" customHeight="1">
      <c r="A96" s="463">
        <v>67</v>
      </c>
      <c r="B96" s="483" t="s">
        <v>80</v>
      </c>
      <c r="C96" s="328">
        <v>4902528</v>
      </c>
      <c r="D96" s="484" t="s">
        <v>12</v>
      </c>
      <c r="E96" s="319" t="s">
        <v>341</v>
      </c>
      <c r="F96" s="328">
        <v>-300</v>
      </c>
      <c r="G96" s="333">
        <v>15</v>
      </c>
      <c r="H96" s="334">
        <v>15</v>
      </c>
      <c r="I96" s="334">
        <f>G96-H96</f>
        <v>0</v>
      </c>
      <c r="J96" s="334">
        <f>$F96*I96</f>
        <v>0</v>
      </c>
      <c r="K96" s="335">
        <f>J96/1000000</f>
        <v>0</v>
      </c>
      <c r="L96" s="333">
        <v>302</v>
      </c>
      <c r="M96" s="334">
        <v>468</v>
      </c>
      <c r="N96" s="334">
        <f>L96-M96</f>
        <v>-166</v>
      </c>
      <c r="O96" s="334">
        <f>$F96*N96</f>
        <v>49800</v>
      </c>
      <c r="P96" s="335">
        <f>O96/1000000</f>
        <v>0.0498</v>
      </c>
      <c r="Q96" s="472"/>
    </row>
    <row r="97" spans="2:17" ht="15.75" customHeight="1">
      <c r="B97" s="338" t="s">
        <v>76</v>
      </c>
      <c r="C97" s="327"/>
      <c r="D97" s="340"/>
      <c r="E97" s="340"/>
      <c r="F97" s="327"/>
      <c r="G97" s="333"/>
      <c r="H97" s="334"/>
      <c r="I97" s="334"/>
      <c r="J97" s="334"/>
      <c r="K97" s="335"/>
      <c r="L97" s="333"/>
      <c r="M97" s="334"/>
      <c r="N97" s="334"/>
      <c r="O97" s="334"/>
      <c r="P97" s="335"/>
      <c r="Q97" s="460"/>
    </row>
    <row r="98" spans="1:17" ht="16.5">
      <c r="A98" s="463">
        <v>68</v>
      </c>
      <c r="B98" s="507" t="s">
        <v>77</v>
      </c>
      <c r="C98" s="327">
        <v>4902577</v>
      </c>
      <c r="D98" s="340" t="s">
        <v>12</v>
      </c>
      <c r="E98" s="319" t="s">
        <v>341</v>
      </c>
      <c r="F98" s="327">
        <v>-400</v>
      </c>
      <c r="G98" s="333">
        <v>995611</v>
      </c>
      <c r="H98" s="334">
        <v>995611</v>
      </c>
      <c r="I98" s="334">
        <f>G98-H98</f>
        <v>0</v>
      </c>
      <c r="J98" s="334">
        <f>$F98*I98</f>
        <v>0</v>
      </c>
      <c r="K98" s="335">
        <f>J98/1000000</f>
        <v>0</v>
      </c>
      <c r="L98" s="333">
        <v>86</v>
      </c>
      <c r="M98" s="334">
        <v>86</v>
      </c>
      <c r="N98" s="334">
        <f>L98-M98</f>
        <v>0</v>
      </c>
      <c r="O98" s="334">
        <f>$F98*N98</f>
        <v>0</v>
      </c>
      <c r="P98" s="335">
        <f>O98/1000000</f>
        <v>0</v>
      </c>
      <c r="Q98" s="508"/>
    </row>
    <row r="99" spans="1:17" ht="16.5">
      <c r="A99" s="463">
        <v>69</v>
      </c>
      <c r="B99" s="507" t="s">
        <v>78</v>
      </c>
      <c r="C99" s="327">
        <v>4902525</v>
      </c>
      <c r="D99" s="340" t="s">
        <v>12</v>
      </c>
      <c r="E99" s="319" t="s">
        <v>341</v>
      </c>
      <c r="F99" s="327">
        <v>400</v>
      </c>
      <c r="G99" s="333">
        <v>999989</v>
      </c>
      <c r="H99" s="334">
        <v>999989</v>
      </c>
      <c r="I99" s="334">
        <f>G99-H99</f>
        <v>0</v>
      </c>
      <c r="J99" s="334">
        <f>$F99*I99</f>
        <v>0</v>
      </c>
      <c r="K99" s="335">
        <f>J99/1000000</f>
        <v>0</v>
      </c>
      <c r="L99" s="333">
        <v>999705</v>
      </c>
      <c r="M99" s="334">
        <v>999705</v>
      </c>
      <c r="N99" s="334">
        <f>L99-M99</f>
        <v>0</v>
      </c>
      <c r="O99" s="334">
        <f>$F99*N99</f>
        <v>0</v>
      </c>
      <c r="P99" s="335">
        <f>O99/1000000</f>
        <v>0</v>
      </c>
      <c r="Q99" s="472"/>
    </row>
    <row r="100" spans="2:17" ht="16.5">
      <c r="B100" s="296" t="s">
        <v>378</v>
      </c>
      <c r="C100" s="327"/>
      <c r="D100" s="340"/>
      <c r="E100" s="319"/>
      <c r="F100" s="327"/>
      <c r="G100" s="333"/>
      <c r="H100" s="334"/>
      <c r="I100" s="334"/>
      <c r="J100" s="334"/>
      <c r="K100" s="335"/>
      <c r="L100" s="333"/>
      <c r="M100" s="334"/>
      <c r="N100" s="334"/>
      <c r="O100" s="334"/>
      <c r="P100" s="335"/>
      <c r="Q100" s="460"/>
    </row>
    <row r="101" spans="1:17" ht="18">
      <c r="A101" s="463">
        <v>70</v>
      </c>
      <c r="B101" s="483" t="s">
        <v>384</v>
      </c>
      <c r="C101" s="305">
        <v>4864983</v>
      </c>
      <c r="D101" s="122" t="s">
        <v>12</v>
      </c>
      <c r="E101" s="94" t="s">
        <v>341</v>
      </c>
      <c r="F101" s="408">
        <v>800</v>
      </c>
      <c r="G101" s="333">
        <v>996673</v>
      </c>
      <c r="H101" s="334">
        <v>996994</v>
      </c>
      <c r="I101" s="314">
        <f>G101-H101</f>
        <v>-321</v>
      </c>
      <c r="J101" s="314">
        <f>$F101*I101</f>
        <v>-256800</v>
      </c>
      <c r="K101" s="314">
        <f>J101/1000000</f>
        <v>-0.2568</v>
      </c>
      <c r="L101" s="333">
        <v>999998</v>
      </c>
      <c r="M101" s="334">
        <v>999998</v>
      </c>
      <c r="N101" s="314">
        <f>L101-M101</f>
        <v>0</v>
      </c>
      <c r="O101" s="314">
        <f>$F101*N101</f>
        <v>0</v>
      </c>
      <c r="P101" s="314">
        <f>O101/1000000</f>
        <v>0</v>
      </c>
      <c r="Q101" s="460"/>
    </row>
    <row r="102" spans="1:17" ht="18">
      <c r="A102" s="463">
        <v>71</v>
      </c>
      <c r="B102" s="483" t="s">
        <v>394</v>
      </c>
      <c r="C102" s="305">
        <v>4864950</v>
      </c>
      <c r="D102" s="122" t="s">
        <v>12</v>
      </c>
      <c r="E102" s="94" t="s">
        <v>341</v>
      </c>
      <c r="F102" s="408">
        <v>2000</v>
      </c>
      <c r="G102" s="333">
        <v>36</v>
      </c>
      <c r="H102" s="334">
        <v>86</v>
      </c>
      <c r="I102" s="314">
        <f>G102-H102</f>
        <v>-50</v>
      </c>
      <c r="J102" s="314">
        <f>$F102*I102</f>
        <v>-100000</v>
      </c>
      <c r="K102" s="314">
        <f>J102/1000000</f>
        <v>-0.1</v>
      </c>
      <c r="L102" s="333">
        <v>1096</v>
      </c>
      <c r="M102" s="334">
        <v>1096</v>
      </c>
      <c r="N102" s="314">
        <f>L102-M102</f>
        <v>0</v>
      </c>
      <c r="O102" s="314">
        <f>$F102*N102</f>
        <v>0</v>
      </c>
      <c r="P102" s="314">
        <f>O102/1000000</f>
        <v>0</v>
      </c>
      <c r="Q102" s="460"/>
    </row>
    <row r="103" spans="2:17" ht="18">
      <c r="B103" s="296" t="s">
        <v>408</v>
      </c>
      <c r="C103" s="305"/>
      <c r="D103" s="122"/>
      <c r="E103" s="94"/>
      <c r="F103" s="327"/>
      <c r="G103" s="333"/>
      <c r="H103" s="334"/>
      <c r="I103" s="314"/>
      <c r="J103" s="314"/>
      <c r="K103" s="314"/>
      <c r="L103" s="333"/>
      <c r="M103" s="334"/>
      <c r="N103" s="314"/>
      <c r="O103" s="314"/>
      <c r="P103" s="314"/>
      <c r="Q103" s="460"/>
    </row>
    <row r="104" spans="1:17" ht="18">
      <c r="A104" s="463">
        <v>72</v>
      </c>
      <c r="B104" s="483" t="s">
        <v>409</v>
      </c>
      <c r="C104" s="305">
        <v>4864810</v>
      </c>
      <c r="D104" s="122" t="s">
        <v>12</v>
      </c>
      <c r="E104" s="94" t="s">
        <v>341</v>
      </c>
      <c r="F104" s="408">
        <v>100</v>
      </c>
      <c r="G104" s="333">
        <v>995101</v>
      </c>
      <c r="H104" s="334">
        <v>994888</v>
      </c>
      <c r="I104" s="334">
        <f>G104-H104</f>
        <v>213</v>
      </c>
      <c r="J104" s="334">
        <f>$F104*I104</f>
        <v>21300</v>
      </c>
      <c r="K104" s="335">
        <f>J104/1000000</f>
        <v>0.0213</v>
      </c>
      <c r="L104" s="333">
        <v>999800</v>
      </c>
      <c r="M104" s="334">
        <v>999834</v>
      </c>
      <c r="N104" s="334">
        <f>L104-M104</f>
        <v>-34</v>
      </c>
      <c r="O104" s="334">
        <f>$F104*N104</f>
        <v>-3400</v>
      </c>
      <c r="P104" s="335">
        <f>O104/1000000</f>
        <v>-0.0034</v>
      </c>
      <c r="Q104" s="460"/>
    </row>
    <row r="105" spans="1:17" s="496" customFormat="1" ht="18">
      <c r="A105" s="357">
        <v>73</v>
      </c>
      <c r="B105" s="728" t="s">
        <v>410</v>
      </c>
      <c r="C105" s="305">
        <v>4864901</v>
      </c>
      <c r="D105" s="122" t="s">
        <v>12</v>
      </c>
      <c r="E105" s="94" t="s">
        <v>341</v>
      </c>
      <c r="F105" s="327">
        <v>250</v>
      </c>
      <c r="G105" s="333">
        <v>998975</v>
      </c>
      <c r="H105" s="334">
        <v>998776</v>
      </c>
      <c r="I105" s="314">
        <f>G105-H105</f>
        <v>199</v>
      </c>
      <c r="J105" s="314">
        <f>$F105*I105</f>
        <v>49750</v>
      </c>
      <c r="K105" s="314">
        <f>J105/1000000</f>
        <v>0.04975</v>
      </c>
      <c r="L105" s="333">
        <v>193</v>
      </c>
      <c r="M105" s="334">
        <v>132</v>
      </c>
      <c r="N105" s="314">
        <f>L105-M105</f>
        <v>61</v>
      </c>
      <c r="O105" s="314">
        <f>$F105*N105</f>
        <v>15250</v>
      </c>
      <c r="P105" s="314">
        <f>O105/1000000</f>
        <v>0.01525</v>
      </c>
      <c r="Q105" s="460"/>
    </row>
    <row r="106" spans="1:17" s="496" customFormat="1" ht="18">
      <c r="A106" s="357"/>
      <c r="B106" s="339" t="s">
        <v>452</v>
      </c>
      <c r="C106" s="305"/>
      <c r="D106" s="122"/>
      <c r="E106" s="94"/>
      <c r="F106" s="327"/>
      <c r="G106" s="333"/>
      <c r="H106" s="334"/>
      <c r="I106" s="314"/>
      <c r="J106" s="314"/>
      <c r="K106" s="314"/>
      <c r="L106" s="333"/>
      <c r="M106" s="334"/>
      <c r="N106" s="314"/>
      <c r="O106" s="314"/>
      <c r="P106" s="314"/>
      <c r="Q106" s="460"/>
    </row>
    <row r="107" spans="1:17" s="496" customFormat="1" ht="18">
      <c r="A107" s="357">
        <v>74</v>
      </c>
      <c r="B107" s="728" t="s">
        <v>458</v>
      </c>
      <c r="C107" s="305">
        <v>4864960</v>
      </c>
      <c r="D107" s="122" t="s">
        <v>12</v>
      </c>
      <c r="E107" s="94" t="s">
        <v>341</v>
      </c>
      <c r="F107" s="327">
        <v>1000</v>
      </c>
      <c r="G107" s="333">
        <v>998291</v>
      </c>
      <c r="H107" s="334">
        <v>998561</v>
      </c>
      <c r="I107" s="334">
        <f>G107-H107</f>
        <v>-270</v>
      </c>
      <c r="J107" s="334">
        <f>$F107*I107</f>
        <v>-270000</v>
      </c>
      <c r="K107" s="335">
        <f>J107/1000000</f>
        <v>-0.27</v>
      </c>
      <c r="L107" s="333">
        <v>1434</v>
      </c>
      <c r="M107" s="334">
        <v>848</v>
      </c>
      <c r="N107" s="334">
        <f>L107-M107</f>
        <v>586</v>
      </c>
      <c r="O107" s="334">
        <f>$F107*N107</f>
        <v>586000</v>
      </c>
      <c r="P107" s="335">
        <f>O107/1000000</f>
        <v>0.586</v>
      </c>
      <c r="Q107" s="460"/>
    </row>
    <row r="108" spans="1:17" ht="18">
      <c r="A108" s="357">
        <v>75</v>
      </c>
      <c r="B108" s="728" t="s">
        <v>459</v>
      </c>
      <c r="C108" s="305">
        <v>5128441</v>
      </c>
      <c r="D108" s="122" t="s">
        <v>12</v>
      </c>
      <c r="E108" s="94" t="s">
        <v>341</v>
      </c>
      <c r="F108" s="559">
        <v>750</v>
      </c>
      <c r="G108" s="333">
        <v>97</v>
      </c>
      <c r="H108" s="334">
        <v>63</v>
      </c>
      <c r="I108" s="334">
        <f>G108-H108</f>
        <v>34</v>
      </c>
      <c r="J108" s="334">
        <f>$F108*I108</f>
        <v>25500</v>
      </c>
      <c r="K108" s="335">
        <f>J108/1000000</f>
        <v>0.0255</v>
      </c>
      <c r="L108" s="333">
        <v>177</v>
      </c>
      <c r="M108" s="334">
        <v>31</v>
      </c>
      <c r="N108" s="334">
        <f>L108-M108</f>
        <v>146</v>
      </c>
      <c r="O108" s="334">
        <f>$F108*N108</f>
        <v>109500</v>
      </c>
      <c r="P108" s="335">
        <f>O108/1000000</f>
        <v>0.1095</v>
      </c>
      <c r="Q108" s="460"/>
    </row>
    <row r="109" spans="2:17" s="499" customFormat="1" ht="15.75" thickBot="1">
      <c r="B109" s="769"/>
      <c r="G109" s="458"/>
      <c r="H109" s="768"/>
      <c r="I109" s="768"/>
      <c r="J109" s="768"/>
      <c r="K109" s="768"/>
      <c r="L109" s="458"/>
      <c r="M109" s="768"/>
      <c r="N109" s="768"/>
      <c r="O109" s="768"/>
      <c r="P109" s="768"/>
      <c r="Q109" s="569"/>
    </row>
    <row r="110" spans="2:16" ht="18.75" thickTop="1">
      <c r="B110" s="149" t="s">
        <v>238</v>
      </c>
      <c r="G110" s="559"/>
      <c r="H110" s="559"/>
      <c r="I110" s="559"/>
      <c r="J110" s="559"/>
      <c r="K110" s="425">
        <f>SUM(K7:K109)</f>
        <v>-19.93760193999999</v>
      </c>
      <c r="L110" s="559"/>
      <c r="M110" s="559"/>
      <c r="N110" s="559"/>
      <c r="O110" s="559"/>
      <c r="P110" s="425">
        <f>SUM(P7:P109)</f>
        <v>1.2074580533333332</v>
      </c>
    </row>
    <row r="111" spans="2:16" ht="12.75">
      <c r="B111" s="16"/>
      <c r="G111" s="559"/>
      <c r="H111" s="559"/>
      <c r="I111" s="559"/>
      <c r="J111" s="559"/>
      <c r="K111" s="559"/>
      <c r="L111" s="559"/>
      <c r="M111" s="559"/>
      <c r="N111" s="559"/>
      <c r="O111" s="559"/>
      <c r="P111" s="559"/>
    </row>
    <row r="112" spans="2:16" ht="12.75">
      <c r="B112" s="16"/>
      <c r="G112" s="559"/>
      <c r="H112" s="559"/>
      <c r="I112" s="559"/>
      <c r="J112" s="559"/>
      <c r="K112" s="559"/>
      <c r="L112" s="559"/>
      <c r="M112" s="559"/>
      <c r="N112" s="559"/>
      <c r="O112" s="559"/>
      <c r="P112" s="559"/>
    </row>
    <row r="113" spans="2:16" ht="12.75">
      <c r="B113" s="16"/>
      <c r="G113" s="559"/>
      <c r="H113" s="559"/>
      <c r="I113" s="559"/>
      <c r="J113" s="559"/>
      <c r="K113" s="559"/>
      <c r="L113" s="559"/>
      <c r="M113" s="559"/>
      <c r="N113" s="559"/>
      <c r="O113" s="559"/>
      <c r="P113" s="559"/>
    </row>
    <row r="114" spans="2:16" ht="12.75">
      <c r="B114" s="16"/>
      <c r="G114" s="559"/>
      <c r="H114" s="559"/>
      <c r="I114" s="559"/>
      <c r="J114" s="559"/>
      <c r="K114" s="559"/>
      <c r="L114" s="559"/>
      <c r="M114" s="559"/>
      <c r="N114" s="559"/>
      <c r="O114" s="559"/>
      <c r="P114" s="559"/>
    </row>
    <row r="115" spans="2:16" ht="12.75">
      <c r="B115" s="16"/>
      <c r="G115" s="559"/>
      <c r="H115" s="559"/>
      <c r="I115" s="559"/>
      <c r="J115" s="559"/>
      <c r="K115" s="559"/>
      <c r="L115" s="559"/>
      <c r="M115" s="559"/>
      <c r="N115" s="559"/>
      <c r="O115" s="559"/>
      <c r="P115" s="559"/>
    </row>
    <row r="116" spans="1:16" ht="15.75">
      <c r="A116" s="15"/>
      <c r="G116" s="559"/>
      <c r="H116" s="559"/>
      <c r="I116" s="559"/>
      <c r="J116" s="559"/>
      <c r="K116" s="559"/>
      <c r="L116" s="559"/>
      <c r="M116" s="559"/>
      <c r="N116" s="559"/>
      <c r="O116" s="559"/>
      <c r="P116" s="559"/>
    </row>
    <row r="117" spans="1:17" ht="24" thickBot="1">
      <c r="A117" s="180" t="s">
        <v>237</v>
      </c>
      <c r="G117" s="496"/>
      <c r="H117" s="496"/>
      <c r="I117" s="80" t="s">
        <v>390</v>
      </c>
      <c r="J117" s="496"/>
      <c r="K117" s="496"/>
      <c r="L117" s="496"/>
      <c r="M117" s="496"/>
      <c r="N117" s="80" t="s">
        <v>391</v>
      </c>
      <c r="O117" s="496"/>
      <c r="P117" s="496"/>
      <c r="Q117" s="560" t="str">
        <f>Q1</f>
        <v>APRIL-2018</v>
      </c>
    </row>
    <row r="118" spans="1:17" ht="39.75" thickBot="1" thickTop="1">
      <c r="A118" s="550" t="s">
        <v>8</v>
      </c>
      <c r="B118" s="523" t="s">
        <v>9</v>
      </c>
      <c r="C118" s="524" t="s">
        <v>1</v>
      </c>
      <c r="D118" s="524" t="s">
        <v>2</v>
      </c>
      <c r="E118" s="524" t="s">
        <v>3</v>
      </c>
      <c r="F118" s="524" t="s">
        <v>10</v>
      </c>
      <c r="G118" s="522" t="str">
        <f>G5</f>
        <v>FINAL READING 31/04/2018</v>
      </c>
      <c r="H118" s="524" t="str">
        <f>H5</f>
        <v>INTIAL READING 01/04/2018</v>
      </c>
      <c r="I118" s="524" t="s">
        <v>4</v>
      </c>
      <c r="J118" s="524" t="s">
        <v>5</v>
      </c>
      <c r="K118" s="551" t="s">
        <v>6</v>
      </c>
      <c r="L118" s="522" t="str">
        <f>G5</f>
        <v>FINAL READING 31/04/2018</v>
      </c>
      <c r="M118" s="524" t="str">
        <f>H5</f>
        <v>INTIAL READING 01/04/2018</v>
      </c>
      <c r="N118" s="524" t="s">
        <v>4</v>
      </c>
      <c r="O118" s="524" t="s">
        <v>5</v>
      </c>
      <c r="P118" s="551" t="s">
        <v>6</v>
      </c>
      <c r="Q118" s="551" t="s">
        <v>304</v>
      </c>
    </row>
    <row r="119" spans="1:16" ht="8.25" customHeight="1" thickBot="1" thickTop="1">
      <c r="A119" s="13"/>
      <c r="B119" s="11"/>
      <c r="C119" s="10"/>
      <c r="D119" s="10"/>
      <c r="E119" s="10"/>
      <c r="F119" s="10"/>
      <c r="G119" s="559"/>
      <c r="H119" s="559"/>
      <c r="I119" s="559"/>
      <c r="J119" s="559"/>
      <c r="K119" s="559"/>
      <c r="L119" s="559"/>
      <c r="M119" s="559"/>
      <c r="N119" s="559"/>
      <c r="O119" s="559"/>
      <c r="P119" s="559"/>
    </row>
    <row r="120" spans="1:17" ht="15.75" customHeight="1" thickTop="1">
      <c r="A120" s="329"/>
      <c r="B120" s="330" t="s">
        <v>26</v>
      </c>
      <c r="C120" s="317"/>
      <c r="D120" s="311"/>
      <c r="E120" s="311"/>
      <c r="F120" s="311"/>
      <c r="G120" s="561"/>
      <c r="H120" s="562"/>
      <c r="I120" s="562"/>
      <c r="J120" s="562"/>
      <c r="K120" s="563"/>
      <c r="L120" s="561"/>
      <c r="M120" s="562"/>
      <c r="N120" s="562"/>
      <c r="O120" s="562"/>
      <c r="P120" s="563"/>
      <c r="Q120" s="558"/>
    </row>
    <row r="121" spans="1:17" ht="15.75" customHeight="1">
      <c r="A121" s="316">
        <v>1</v>
      </c>
      <c r="B121" s="337" t="s">
        <v>79</v>
      </c>
      <c r="C121" s="327">
        <v>5295192</v>
      </c>
      <c r="D121" s="319" t="s">
        <v>12</v>
      </c>
      <c r="E121" s="319" t="s">
        <v>341</v>
      </c>
      <c r="F121" s="327">
        <v>-100</v>
      </c>
      <c r="G121" s="333">
        <v>10693</v>
      </c>
      <c r="H121" s="334">
        <v>10676</v>
      </c>
      <c r="I121" s="334">
        <f>G121-H121</f>
        <v>17</v>
      </c>
      <c r="J121" s="334">
        <f>$F121*I121</f>
        <v>-1700</v>
      </c>
      <c r="K121" s="335">
        <f>J121/1000000</f>
        <v>-0.0017</v>
      </c>
      <c r="L121" s="333">
        <v>56168</v>
      </c>
      <c r="M121" s="334">
        <v>49686</v>
      </c>
      <c r="N121" s="334">
        <f>L121-M121</f>
        <v>6482</v>
      </c>
      <c r="O121" s="334">
        <f>$F121*N121</f>
        <v>-648200</v>
      </c>
      <c r="P121" s="335">
        <f>O121/1000000</f>
        <v>-0.6482</v>
      </c>
      <c r="Q121" s="460"/>
    </row>
    <row r="122" spans="1:17" ht="16.5">
      <c r="A122" s="316"/>
      <c r="B122" s="338" t="s">
        <v>38</v>
      </c>
      <c r="C122" s="327"/>
      <c r="D122" s="341"/>
      <c r="E122" s="341"/>
      <c r="F122" s="327"/>
      <c r="G122" s="333"/>
      <c r="H122" s="334"/>
      <c r="I122" s="334"/>
      <c r="J122" s="334"/>
      <c r="K122" s="335"/>
      <c r="L122" s="333"/>
      <c r="M122" s="334"/>
      <c r="N122" s="334"/>
      <c r="O122" s="334"/>
      <c r="P122" s="335"/>
      <c r="Q122" s="460"/>
    </row>
    <row r="123" spans="1:17" ht="16.5">
      <c r="A123" s="316">
        <v>2</v>
      </c>
      <c r="B123" s="337" t="s">
        <v>39</v>
      </c>
      <c r="C123" s="327">
        <v>5128435</v>
      </c>
      <c r="D123" s="340" t="s">
        <v>12</v>
      </c>
      <c r="E123" s="319" t="s">
        <v>341</v>
      </c>
      <c r="F123" s="327">
        <v>-800</v>
      </c>
      <c r="G123" s="333">
        <v>10</v>
      </c>
      <c r="H123" s="334">
        <v>10</v>
      </c>
      <c r="I123" s="334">
        <f>G123-H123</f>
        <v>0</v>
      </c>
      <c r="J123" s="334">
        <f>$F123*I123</f>
        <v>0</v>
      </c>
      <c r="K123" s="335">
        <f>J123/1000000</f>
        <v>0</v>
      </c>
      <c r="L123" s="333">
        <v>2436</v>
      </c>
      <c r="M123" s="334">
        <v>1854</v>
      </c>
      <c r="N123" s="334">
        <f>L123-M123</f>
        <v>582</v>
      </c>
      <c r="O123" s="334">
        <f>$F123*N123</f>
        <v>-465600</v>
      </c>
      <c r="P123" s="335">
        <f>O123/1000000</f>
        <v>-0.4656</v>
      </c>
      <c r="Q123" s="460"/>
    </row>
    <row r="124" spans="1:17" ht="15.75" customHeight="1">
      <c r="A124" s="316"/>
      <c r="B124" s="338" t="s">
        <v>18</v>
      </c>
      <c r="C124" s="327"/>
      <c r="D124" s="340"/>
      <c r="E124" s="319"/>
      <c r="F124" s="327"/>
      <c r="G124" s="333"/>
      <c r="H124" s="334"/>
      <c r="I124" s="334"/>
      <c r="J124" s="334"/>
      <c r="K124" s="335"/>
      <c r="L124" s="333"/>
      <c r="M124" s="334"/>
      <c r="N124" s="334"/>
      <c r="O124" s="334"/>
      <c r="P124" s="335"/>
      <c r="Q124" s="460"/>
    </row>
    <row r="125" spans="1:17" ht="16.5">
      <c r="A125" s="316">
        <v>3</v>
      </c>
      <c r="B125" s="337" t="s">
        <v>19</v>
      </c>
      <c r="C125" s="327">
        <v>4864875</v>
      </c>
      <c r="D125" s="340" t="s">
        <v>12</v>
      </c>
      <c r="E125" s="319" t="s">
        <v>341</v>
      </c>
      <c r="F125" s="327">
        <v>-1000</v>
      </c>
      <c r="G125" s="333">
        <v>1222</v>
      </c>
      <c r="H125" s="270">
        <v>1190</v>
      </c>
      <c r="I125" s="270">
        <f>G125-H125</f>
        <v>32</v>
      </c>
      <c r="J125" s="270">
        <f>$F125*I125</f>
        <v>-32000</v>
      </c>
      <c r="K125" s="270">
        <f>J125/1000000</f>
        <v>-0.032</v>
      </c>
      <c r="L125" s="333">
        <v>394</v>
      </c>
      <c r="M125" s="270">
        <v>390</v>
      </c>
      <c r="N125" s="270">
        <f>L125-M125</f>
        <v>4</v>
      </c>
      <c r="O125" s="270">
        <f>$F125*N125</f>
        <v>-4000</v>
      </c>
      <c r="P125" s="270">
        <f>O125/1000000</f>
        <v>-0.004</v>
      </c>
      <c r="Q125" s="729"/>
    </row>
    <row r="126" spans="1:17" ht="16.5">
      <c r="A126" s="316">
        <v>4</v>
      </c>
      <c r="B126" s="337" t="s">
        <v>20</v>
      </c>
      <c r="C126" s="327">
        <v>4864914</v>
      </c>
      <c r="D126" s="340" t="s">
        <v>12</v>
      </c>
      <c r="E126" s="319" t="s">
        <v>341</v>
      </c>
      <c r="F126" s="327">
        <v>-400</v>
      </c>
      <c r="G126" s="333">
        <v>2206</v>
      </c>
      <c r="H126" s="270">
        <v>2126</v>
      </c>
      <c r="I126" s="270">
        <f>G126-H126</f>
        <v>80</v>
      </c>
      <c r="J126" s="270">
        <f>$F126*I126</f>
        <v>-32000</v>
      </c>
      <c r="K126" s="270">
        <f>J126/1000000</f>
        <v>-0.032</v>
      </c>
      <c r="L126" s="333">
        <v>13</v>
      </c>
      <c r="M126" s="270">
        <v>9</v>
      </c>
      <c r="N126" s="270">
        <f>L126-M126</f>
        <v>4</v>
      </c>
      <c r="O126" s="270">
        <f>$F126*N126</f>
        <v>-1600</v>
      </c>
      <c r="P126" s="270">
        <f>O126/1000000</f>
        <v>-0.0016</v>
      </c>
      <c r="Q126" s="460"/>
    </row>
    <row r="127" spans="1:17" ht="16.5">
      <c r="A127" s="564"/>
      <c r="B127" s="565" t="s">
        <v>46</v>
      </c>
      <c r="C127" s="315"/>
      <c r="D127" s="319"/>
      <c r="E127" s="319"/>
      <c r="F127" s="566"/>
      <c r="G127" s="567"/>
      <c r="H127" s="568"/>
      <c r="I127" s="334"/>
      <c r="J127" s="334"/>
      <c r="K127" s="335"/>
      <c r="L127" s="567"/>
      <c r="M127" s="568"/>
      <c r="N127" s="334"/>
      <c r="O127" s="334"/>
      <c r="P127" s="335"/>
      <c r="Q127" s="460"/>
    </row>
    <row r="128" spans="1:17" ht="16.5">
      <c r="A128" s="316">
        <v>5</v>
      </c>
      <c r="B128" s="500" t="s">
        <v>47</v>
      </c>
      <c r="C128" s="327">
        <v>4865149</v>
      </c>
      <c r="D128" s="341" t="s">
        <v>12</v>
      </c>
      <c r="E128" s="319" t="s">
        <v>341</v>
      </c>
      <c r="F128" s="327">
        <v>-500</v>
      </c>
      <c r="G128" s="333">
        <v>999865</v>
      </c>
      <c r="H128" s="334">
        <v>999872</v>
      </c>
      <c r="I128" s="334">
        <f>G128-H128</f>
        <v>-7</v>
      </c>
      <c r="J128" s="334">
        <f>$F128*I128</f>
        <v>3500</v>
      </c>
      <c r="K128" s="335">
        <f>J128/1000000</f>
        <v>0.0035</v>
      </c>
      <c r="L128" s="333">
        <v>999996</v>
      </c>
      <c r="M128" s="334">
        <v>1000000</v>
      </c>
      <c r="N128" s="334">
        <f>L128-M128</f>
        <v>-4</v>
      </c>
      <c r="O128" s="334">
        <f>$F128*N128</f>
        <v>2000</v>
      </c>
      <c r="P128" s="335">
        <f>O128/1000000</f>
        <v>0.002</v>
      </c>
      <c r="Q128" s="492"/>
    </row>
    <row r="129" spans="1:17" ht="16.5">
      <c r="A129" s="316"/>
      <c r="B129" s="338" t="s">
        <v>34</v>
      </c>
      <c r="C129" s="327"/>
      <c r="D129" s="341"/>
      <c r="E129" s="319"/>
      <c r="F129" s="327"/>
      <c r="G129" s="333"/>
      <c r="H129" s="334"/>
      <c r="I129" s="334"/>
      <c r="J129" s="334"/>
      <c r="K129" s="335"/>
      <c r="L129" s="333"/>
      <c r="M129" s="334"/>
      <c r="N129" s="334"/>
      <c r="O129" s="334"/>
      <c r="P129" s="335"/>
      <c r="Q129" s="460"/>
    </row>
    <row r="130" spans="1:17" ht="16.5">
      <c r="A130" s="316">
        <v>6</v>
      </c>
      <c r="B130" s="337" t="s">
        <v>355</v>
      </c>
      <c r="C130" s="327">
        <v>5128439</v>
      </c>
      <c r="D130" s="340" t="s">
        <v>12</v>
      </c>
      <c r="E130" s="319" t="s">
        <v>341</v>
      </c>
      <c r="F130" s="327">
        <v>-800</v>
      </c>
      <c r="G130" s="333">
        <v>976463</v>
      </c>
      <c r="H130" s="334">
        <v>976790</v>
      </c>
      <c r="I130" s="334">
        <f>G130-H130</f>
        <v>-327</v>
      </c>
      <c r="J130" s="334">
        <f>$F130*I130</f>
        <v>261600</v>
      </c>
      <c r="K130" s="335">
        <f>J130/1000000</f>
        <v>0.2616</v>
      </c>
      <c r="L130" s="333">
        <v>998992</v>
      </c>
      <c r="M130" s="334">
        <v>999001</v>
      </c>
      <c r="N130" s="334">
        <f>L130-M130</f>
        <v>-9</v>
      </c>
      <c r="O130" s="334">
        <f>$F130*N130</f>
        <v>7200</v>
      </c>
      <c r="P130" s="335">
        <f>O130/1000000</f>
        <v>0.0072</v>
      </c>
      <c r="Q130" s="460"/>
    </row>
    <row r="131" spans="1:17" ht="16.5">
      <c r="A131" s="316"/>
      <c r="B131" s="339" t="s">
        <v>378</v>
      </c>
      <c r="C131" s="327"/>
      <c r="D131" s="340"/>
      <c r="E131" s="319"/>
      <c r="F131" s="327"/>
      <c r="G131" s="333"/>
      <c r="H131" s="334"/>
      <c r="I131" s="334"/>
      <c r="J131" s="334"/>
      <c r="K131" s="335"/>
      <c r="L131" s="333"/>
      <c r="M131" s="334"/>
      <c r="N131" s="334"/>
      <c r="O131" s="334"/>
      <c r="P131" s="335"/>
      <c r="Q131" s="460"/>
    </row>
    <row r="132" spans="1:17" s="496" customFormat="1" ht="16.5">
      <c r="A132" s="314">
        <v>7</v>
      </c>
      <c r="B132" s="777" t="s">
        <v>383</v>
      </c>
      <c r="C132" s="39">
        <v>4864971</v>
      </c>
      <c r="D132" s="122" t="s">
        <v>12</v>
      </c>
      <c r="E132" s="94" t="s">
        <v>341</v>
      </c>
      <c r="F132" s="40">
        <v>1000</v>
      </c>
      <c r="G132" s="333">
        <v>0</v>
      </c>
      <c r="H132" s="334">
        <v>0</v>
      </c>
      <c r="I132" s="314">
        <f>G132-H132</f>
        <v>0</v>
      </c>
      <c r="J132" s="314">
        <f>$F132*I132</f>
        <v>0</v>
      </c>
      <c r="K132" s="314">
        <f>J132/1000000</f>
        <v>0</v>
      </c>
      <c r="L132" s="333">
        <v>0</v>
      </c>
      <c r="M132" s="334">
        <v>0</v>
      </c>
      <c r="N132" s="314">
        <f>L132-M132</f>
        <v>0</v>
      </c>
      <c r="O132" s="314">
        <f>$F132*N132</f>
        <v>0</v>
      </c>
      <c r="P132" s="314">
        <f>O132/1000000</f>
        <v>0</v>
      </c>
      <c r="Q132" s="460"/>
    </row>
    <row r="133" spans="1:17" ht="18" customHeight="1">
      <c r="A133" s="316"/>
      <c r="B133" s="339" t="s">
        <v>449</v>
      </c>
      <c r="C133" s="39"/>
      <c r="D133" s="122"/>
      <c r="E133" s="94"/>
      <c r="F133" s="40"/>
      <c r="G133" s="333"/>
      <c r="H133" s="334"/>
      <c r="I133" s="314"/>
      <c r="J133" s="314"/>
      <c r="K133" s="314"/>
      <c r="L133" s="333"/>
      <c r="M133" s="334"/>
      <c r="N133" s="314"/>
      <c r="O133" s="314"/>
      <c r="P133" s="314"/>
      <c r="Q133" s="461"/>
    </row>
    <row r="134" spans="1:17" ht="16.5">
      <c r="A134" s="316">
        <v>8</v>
      </c>
      <c r="B134" s="777" t="s">
        <v>450</v>
      </c>
      <c r="C134" s="39">
        <v>4864952</v>
      </c>
      <c r="D134" s="122" t="s">
        <v>12</v>
      </c>
      <c r="E134" s="94" t="s">
        <v>341</v>
      </c>
      <c r="F134" s="464">
        <v>-625</v>
      </c>
      <c r="G134" s="333">
        <v>999455</v>
      </c>
      <c r="H134" s="55">
        <v>999975</v>
      </c>
      <c r="I134" s="314">
        <f>G134-H134</f>
        <v>-520</v>
      </c>
      <c r="J134" s="314">
        <f>$F134*I134</f>
        <v>325000</v>
      </c>
      <c r="K134" s="314">
        <f>J134/1000000</f>
        <v>0.325</v>
      </c>
      <c r="L134" s="333">
        <v>999998</v>
      </c>
      <c r="M134" s="270">
        <v>1000000</v>
      </c>
      <c r="N134" s="314">
        <f>L134-M134</f>
        <v>-2</v>
      </c>
      <c r="O134" s="314">
        <f>$F134*N134</f>
        <v>1250</v>
      </c>
      <c r="P134" s="314">
        <f>O134/1000000</f>
        <v>0.00125</v>
      </c>
      <c r="Q134" s="461"/>
    </row>
    <row r="135" spans="1:17" ht="16.5">
      <c r="A135" s="316">
        <v>9</v>
      </c>
      <c r="B135" s="777" t="s">
        <v>450</v>
      </c>
      <c r="C135" s="39">
        <v>5129958</v>
      </c>
      <c r="D135" s="122" t="s">
        <v>12</v>
      </c>
      <c r="E135" s="94" t="s">
        <v>341</v>
      </c>
      <c r="F135" s="464">
        <v>-625</v>
      </c>
      <c r="G135" s="333">
        <v>999992</v>
      </c>
      <c r="H135" s="55">
        <v>999999</v>
      </c>
      <c r="I135" s="314">
        <f>G135-H135</f>
        <v>-7</v>
      </c>
      <c r="J135" s="314">
        <f>$F135*I135</f>
        <v>4375</v>
      </c>
      <c r="K135" s="314">
        <f>J135/1000000</f>
        <v>0.004375</v>
      </c>
      <c r="L135" s="333">
        <v>999999</v>
      </c>
      <c r="M135" s="270">
        <v>1000000</v>
      </c>
      <c r="N135" s="314">
        <f>L135-M135</f>
        <v>-1</v>
      </c>
      <c r="O135" s="314">
        <f>$F135*N135</f>
        <v>625</v>
      </c>
      <c r="P135" s="314">
        <f>O135/1000000</f>
        <v>0.000625</v>
      </c>
      <c r="Q135" s="461"/>
    </row>
    <row r="136" spans="1:17" ht="16.5">
      <c r="A136" s="316"/>
      <c r="B136" s="339" t="s">
        <v>452</v>
      </c>
      <c r="C136" s="39"/>
      <c r="D136" s="122"/>
      <c r="E136" s="94"/>
      <c r="F136" s="464"/>
      <c r="G136" s="333"/>
      <c r="H136" s="334"/>
      <c r="I136" s="314"/>
      <c r="J136" s="314"/>
      <c r="K136" s="314"/>
      <c r="L136" s="333"/>
      <c r="M136" s="334"/>
      <c r="N136" s="314"/>
      <c r="O136" s="314"/>
      <c r="P136" s="314"/>
      <c r="Q136" s="461"/>
    </row>
    <row r="137" spans="1:17" ht="16.5">
      <c r="A137" s="316">
        <v>10</v>
      </c>
      <c r="B137" s="777" t="s">
        <v>453</v>
      </c>
      <c r="C137" s="39">
        <v>4865158</v>
      </c>
      <c r="D137" s="122" t="s">
        <v>12</v>
      </c>
      <c r="E137" s="94" t="s">
        <v>341</v>
      </c>
      <c r="F137" s="464">
        <v>-200</v>
      </c>
      <c r="G137" s="333">
        <v>999653</v>
      </c>
      <c r="H137" s="334">
        <v>999739</v>
      </c>
      <c r="I137" s="314">
        <f>G137-H137</f>
        <v>-86</v>
      </c>
      <c r="J137" s="314">
        <f>$F137*I137</f>
        <v>17200</v>
      </c>
      <c r="K137" s="314">
        <f>J137/1000000</f>
        <v>0.0172</v>
      </c>
      <c r="L137" s="333">
        <v>1239</v>
      </c>
      <c r="M137" s="334">
        <v>288</v>
      </c>
      <c r="N137" s="314">
        <f>L137-M137</f>
        <v>951</v>
      </c>
      <c r="O137" s="314">
        <f>$F137*N137</f>
        <v>-190200</v>
      </c>
      <c r="P137" s="314">
        <f>O137/1000000</f>
        <v>-0.1902</v>
      </c>
      <c r="Q137" s="461"/>
    </row>
    <row r="138" spans="1:17" ht="16.5">
      <c r="A138" s="316">
        <v>11</v>
      </c>
      <c r="B138" s="777" t="s">
        <v>454</v>
      </c>
      <c r="C138" s="39">
        <v>4864816</v>
      </c>
      <c r="D138" s="122" t="s">
        <v>12</v>
      </c>
      <c r="E138" s="94" t="s">
        <v>341</v>
      </c>
      <c r="F138" s="464">
        <v>-187.5</v>
      </c>
      <c r="G138" s="333">
        <v>999132</v>
      </c>
      <c r="H138" s="334">
        <v>999209</v>
      </c>
      <c r="I138" s="314">
        <f>G138-H138</f>
        <v>-77</v>
      </c>
      <c r="J138" s="314">
        <f>$F138*I138</f>
        <v>14437.5</v>
      </c>
      <c r="K138" s="314">
        <f>J138/1000000</f>
        <v>0.0144375</v>
      </c>
      <c r="L138" s="333">
        <v>999840</v>
      </c>
      <c r="M138" s="334">
        <v>999891</v>
      </c>
      <c r="N138" s="314">
        <f>L138-M138</f>
        <v>-51</v>
      </c>
      <c r="O138" s="314">
        <f>$F138*N138</f>
        <v>9562.5</v>
      </c>
      <c r="P138" s="314">
        <f>O138/1000000</f>
        <v>0.0095625</v>
      </c>
      <c r="Q138" s="461"/>
    </row>
    <row r="139" spans="1:17" ht="16.5">
      <c r="A139" s="316">
        <v>12</v>
      </c>
      <c r="B139" s="777" t="s">
        <v>455</v>
      </c>
      <c r="C139" s="39">
        <v>4864808</v>
      </c>
      <c r="D139" s="122" t="s">
        <v>12</v>
      </c>
      <c r="E139" s="94" t="s">
        <v>341</v>
      </c>
      <c r="F139" s="464">
        <v>-187.5</v>
      </c>
      <c r="G139" s="333">
        <v>999040</v>
      </c>
      <c r="H139" s="334">
        <v>999037</v>
      </c>
      <c r="I139" s="314">
        <f>G139-H139</f>
        <v>3</v>
      </c>
      <c r="J139" s="314">
        <f>$F139*I139</f>
        <v>-562.5</v>
      </c>
      <c r="K139" s="314">
        <f>J139/1000000</f>
        <v>-0.0005625</v>
      </c>
      <c r="L139" s="333">
        <v>567</v>
      </c>
      <c r="M139" s="334">
        <v>117</v>
      </c>
      <c r="N139" s="314">
        <f>L139-M139</f>
        <v>450</v>
      </c>
      <c r="O139" s="314">
        <f>$F139*N139</f>
        <v>-84375</v>
      </c>
      <c r="P139" s="314">
        <f>O139/1000000</f>
        <v>-0.084375</v>
      </c>
      <c r="Q139" s="461"/>
    </row>
    <row r="140" spans="1:17" ht="16.5">
      <c r="A140" s="316">
        <v>13</v>
      </c>
      <c r="B140" s="777" t="s">
        <v>456</v>
      </c>
      <c r="C140" s="39">
        <v>4865005</v>
      </c>
      <c r="D140" s="122" t="s">
        <v>12</v>
      </c>
      <c r="E140" s="94" t="s">
        <v>341</v>
      </c>
      <c r="F140" s="464">
        <v>-250</v>
      </c>
      <c r="G140" s="333">
        <v>999788</v>
      </c>
      <c r="H140" s="334">
        <v>999592</v>
      </c>
      <c r="I140" s="314">
        <f>G140-H140</f>
        <v>196</v>
      </c>
      <c r="J140" s="314">
        <f>$F140*I140</f>
        <v>-49000</v>
      </c>
      <c r="K140" s="314">
        <f>J140/1000000</f>
        <v>-0.049</v>
      </c>
      <c r="L140" s="333">
        <v>490</v>
      </c>
      <c r="M140" s="334">
        <v>101</v>
      </c>
      <c r="N140" s="314">
        <f>L140-M140</f>
        <v>389</v>
      </c>
      <c r="O140" s="314">
        <f>$F140*N140</f>
        <v>-97250</v>
      </c>
      <c r="P140" s="314">
        <f>O140/1000000</f>
        <v>-0.09725</v>
      </c>
      <c r="Q140" s="461"/>
    </row>
    <row r="141" spans="1:17" s="499" customFormat="1" ht="17.25" thickBot="1">
      <c r="A141" s="786">
        <v>14</v>
      </c>
      <c r="B141" s="787" t="s">
        <v>457</v>
      </c>
      <c r="C141" s="768">
        <v>4864822</v>
      </c>
      <c r="D141" s="253" t="s">
        <v>12</v>
      </c>
      <c r="E141" s="254" t="s">
        <v>341</v>
      </c>
      <c r="F141" s="768">
        <v>-100</v>
      </c>
      <c r="G141" s="458">
        <v>999896</v>
      </c>
      <c r="H141" s="459">
        <v>999896</v>
      </c>
      <c r="I141" s="318">
        <f>G141-H141</f>
        <v>0</v>
      </c>
      <c r="J141" s="318">
        <f>$F141*I141</f>
        <v>0</v>
      </c>
      <c r="K141" s="318">
        <f>J141/1000000</f>
        <v>0</v>
      </c>
      <c r="L141" s="458">
        <v>112</v>
      </c>
      <c r="M141" s="459">
        <v>112</v>
      </c>
      <c r="N141" s="318">
        <f>L141-M141</f>
        <v>0</v>
      </c>
      <c r="O141" s="318">
        <f>$F141*N141</f>
        <v>0</v>
      </c>
      <c r="P141" s="318">
        <f>O141/1000000</f>
        <v>0</v>
      </c>
      <c r="Q141" s="788"/>
    </row>
    <row r="142" ht="15.75" thickTop="1">
      <c r="L142" s="334"/>
    </row>
    <row r="143" spans="2:16" ht="18">
      <c r="B143" s="309" t="s">
        <v>305</v>
      </c>
      <c r="K143" s="150">
        <f>SUM(K121:K141)</f>
        <v>0.5108499999999999</v>
      </c>
      <c r="P143" s="150">
        <f>SUM(P121:P141)</f>
        <v>-1.4705875</v>
      </c>
    </row>
    <row r="144" spans="11:16" ht="15.75">
      <c r="K144" s="85"/>
      <c r="P144" s="85"/>
    </row>
    <row r="145" spans="11:16" ht="15.75">
      <c r="K145" s="85"/>
      <c r="P145" s="85"/>
    </row>
    <row r="146" spans="11:16" ht="15.75">
      <c r="K146" s="85"/>
      <c r="P146" s="85"/>
    </row>
    <row r="147" spans="11:16" ht="15.75">
      <c r="K147" s="85"/>
      <c r="P147" s="85"/>
    </row>
    <row r="148" spans="11:16" ht="15.75">
      <c r="K148" s="85"/>
      <c r="P148" s="85"/>
    </row>
    <row r="149" ht="13.5" thickBot="1"/>
    <row r="150" spans="1:17" ht="31.5" customHeight="1">
      <c r="A150" s="136" t="s">
        <v>240</v>
      </c>
      <c r="B150" s="137"/>
      <c r="C150" s="137"/>
      <c r="D150" s="138"/>
      <c r="E150" s="139"/>
      <c r="F150" s="138"/>
      <c r="G150" s="138"/>
      <c r="H150" s="137"/>
      <c r="I150" s="140"/>
      <c r="J150" s="141"/>
      <c r="K150" s="142"/>
      <c r="L150" s="570"/>
      <c r="M150" s="570"/>
      <c r="N150" s="570"/>
      <c r="O150" s="570"/>
      <c r="P150" s="570"/>
      <c r="Q150" s="571"/>
    </row>
    <row r="151" spans="1:17" ht="28.5" customHeight="1">
      <c r="A151" s="143" t="s">
        <v>302</v>
      </c>
      <c r="B151" s="82"/>
      <c r="C151" s="82"/>
      <c r="D151" s="82"/>
      <c r="E151" s="83"/>
      <c r="F151" s="82"/>
      <c r="G151" s="82"/>
      <c r="H151" s="82"/>
      <c r="I151" s="84"/>
      <c r="J151" s="82"/>
      <c r="K151" s="135">
        <f>K110</f>
        <v>-19.93760193999999</v>
      </c>
      <c r="L151" s="496"/>
      <c r="M151" s="496"/>
      <c r="N151" s="496"/>
      <c r="O151" s="496"/>
      <c r="P151" s="135">
        <f>P110</f>
        <v>1.2074580533333332</v>
      </c>
      <c r="Q151" s="572"/>
    </row>
    <row r="152" spans="1:17" ht="28.5" customHeight="1">
      <c r="A152" s="143" t="s">
        <v>303</v>
      </c>
      <c r="B152" s="82"/>
      <c r="C152" s="82"/>
      <c r="D152" s="82"/>
      <c r="E152" s="83"/>
      <c r="F152" s="82"/>
      <c r="G152" s="82"/>
      <c r="H152" s="82"/>
      <c r="I152" s="84"/>
      <c r="J152" s="82"/>
      <c r="K152" s="135">
        <f>K143</f>
        <v>0.5108499999999999</v>
      </c>
      <c r="L152" s="496"/>
      <c r="M152" s="496"/>
      <c r="N152" s="496"/>
      <c r="O152" s="496"/>
      <c r="P152" s="135">
        <f>P143</f>
        <v>-1.4705875</v>
      </c>
      <c r="Q152" s="572"/>
    </row>
    <row r="153" spans="1:17" ht="28.5" customHeight="1">
      <c r="A153" s="143" t="s">
        <v>241</v>
      </c>
      <c r="B153" s="82"/>
      <c r="C153" s="82"/>
      <c r="D153" s="82"/>
      <c r="E153" s="83"/>
      <c r="F153" s="82"/>
      <c r="G153" s="82"/>
      <c r="H153" s="82"/>
      <c r="I153" s="84"/>
      <c r="J153" s="82"/>
      <c r="K153" s="135">
        <f>'ROHTAK ROAD'!K43</f>
        <v>4.1038125</v>
      </c>
      <c r="L153" s="496"/>
      <c r="M153" s="496"/>
      <c r="N153" s="496"/>
      <c r="O153" s="496"/>
      <c r="P153" s="135">
        <f>'ROHTAK ROAD'!P43</f>
        <v>0.09726249999999999</v>
      </c>
      <c r="Q153" s="572"/>
    </row>
    <row r="154" spans="1:17" ht="27.75" customHeight="1" thickBot="1">
      <c r="A154" s="145" t="s">
        <v>242</v>
      </c>
      <c r="B154" s="144"/>
      <c r="C154" s="144"/>
      <c r="D154" s="144"/>
      <c r="E154" s="144"/>
      <c r="F154" s="144"/>
      <c r="G154" s="144"/>
      <c r="H154" s="144"/>
      <c r="I154" s="144"/>
      <c r="J154" s="144"/>
      <c r="K154" s="416">
        <f>SUM(K151:K153)</f>
        <v>-15.322939439999988</v>
      </c>
      <c r="L154" s="573"/>
      <c r="M154" s="573"/>
      <c r="N154" s="573"/>
      <c r="O154" s="573"/>
      <c r="P154" s="416">
        <f>SUM(P151:P153)</f>
        <v>-0.16586694666666674</v>
      </c>
      <c r="Q154" s="574"/>
    </row>
    <row r="158" ht="13.5" thickBot="1">
      <c r="A158" s="237"/>
    </row>
    <row r="159" spans="1:17" ht="12.75">
      <c r="A159" s="575"/>
      <c r="B159" s="576"/>
      <c r="C159" s="576"/>
      <c r="D159" s="576"/>
      <c r="E159" s="576"/>
      <c r="F159" s="576"/>
      <c r="G159" s="576"/>
      <c r="H159" s="570"/>
      <c r="I159" s="570"/>
      <c r="J159" s="570"/>
      <c r="K159" s="570"/>
      <c r="L159" s="570"/>
      <c r="M159" s="570"/>
      <c r="N159" s="570"/>
      <c r="O159" s="570"/>
      <c r="P159" s="570"/>
      <c r="Q159" s="571"/>
    </row>
    <row r="160" spans="1:17" ht="23.25">
      <c r="A160" s="577" t="s">
        <v>322</v>
      </c>
      <c r="B160" s="578"/>
      <c r="C160" s="578"/>
      <c r="D160" s="578"/>
      <c r="E160" s="578"/>
      <c r="F160" s="578"/>
      <c r="G160" s="578"/>
      <c r="H160" s="496"/>
      <c r="I160" s="496"/>
      <c r="J160" s="496"/>
      <c r="K160" s="496"/>
      <c r="L160" s="496"/>
      <c r="M160" s="496"/>
      <c r="N160" s="496"/>
      <c r="O160" s="496"/>
      <c r="P160" s="496"/>
      <c r="Q160" s="572"/>
    </row>
    <row r="161" spans="1:17" ht="12.75">
      <c r="A161" s="579"/>
      <c r="B161" s="578"/>
      <c r="C161" s="578"/>
      <c r="D161" s="578"/>
      <c r="E161" s="578"/>
      <c r="F161" s="578"/>
      <c r="G161" s="578"/>
      <c r="H161" s="496"/>
      <c r="I161" s="496"/>
      <c r="J161" s="496"/>
      <c r="K161" s="496"/>
      <c r="L161" s="496"/>
      <c r="M161" s="496"/>
      <c r="N161" s="496"/>
      <c r="O161" s="496"/>
      <c r="P161" s="496"/>
      <c r="Q161" s="572"/>
    </row>
    <row r="162" spans="1:17" ht="15.75">
      <c r="A162" s="580"/>
      <c r="B162" s="581"/>
      <c r="C162" s="581"/>
      <c r="D162" s="581"/>
      <c r="E162" s="581"/>
      <c r="F162" s="581"/>
      <c r="G162" s="581"/>
      <c r="H162" s="496"/>
      <c r="I162" s="496"/>
      <c r="J162" s="496"/>
      <c r="K162" s="582" t="s">
        <v>334</v>
      </c>
      <c r="L162" s="496"/>
      <c r="M162" s="496"/>
      <c r="N162" s="496"/>
      <c r="O162" s="496"/>
      <c r="P162" s="582" t="s">
        <v>335</v>
      </c>
      <c r="Q162" s="572"/>
    </row>
    <row r="163" spans="1:17" ht="12.75">
      <c r="A163" s="583"/>
      <c r="B163" s="94"/>
      <c r="C163" s="94"/>
      <c r="D163" s="94"/>
      <c r="E163" s="94"/>
      <c r="F163" s="94"/>
      <c r="G163" s="94"/>
      <c r="H163" s="496"/>
      <c r="I163" s="496"/>
      <c r="J163" s="496"/>
      <c r="K163" s="496"/>
      <c r="L163" s="496"/>
      <c r="M163" s="496"/>
      <c r="N163" s="496"/>
      <c r="O163" s="496"/>
      <c r="P163" s="496"/>
      <c r="Q163" s="572"/>
    </row>
    <row r="164" spans="1:17" ht="12.75">
      <c r="A164" s="583"/>
      <c r="B164" s="94"/>
      <c r="C164" s="94"/>
      <c r="D164" s="94"/>
      <c r="E164" s="94"/>
      <c r="F164" s="94"/>
      <c r="G164" s="94"/>
      <c r="H164" s="496"/>
      <c r="I164" s="496"/>
      <c r="J164" s="496"/>
      <c r="K164" s="496"/>
      <c r="L164" s="496"/>
      <c r="M164" s="496"/>
      <c r="N164" s="496"/>
      <c r="O164" s="496"/>
      <c r="P164" s="496"/>
      <c r="Q164" s="572"/>
    </row>
    <row r="165" spans="1:17" ht="24.75" customHeight="1">
      <c r="A165" s="584" t="s">
        <v>325</v>
      </c>
      <c r="B165" s="585"/>
      <c r="C165" s="585"/>
      <c r="D165" s="586"/>
      <c r="E165" s="586"/>
      <c r="F165" s="587"/>
      <c r="G165" s="586"/>
      <c r="H165" s="496"/>
      <c r="I165" s="496"/>
      <c r="J165" s="496"/>
      <c r="K165" s="588">
        <f>K154</f>
        <v>-15.322939439999988</v>
      </c>
      <c r="L165" s="586" t="s">
        <v>323</v>
      </c>
      <c r="M165" s="496"/>
      <c r="N165" s="496"/>
      <c r="O165" s="496"/>
      <c r="P165" s="588">
        <f>P154</f>
        <v>-0.16586694666666674</v>
      </c>
      <c r="Q165" s="589" t="s">
        <v>323</v>
      </c>
    </row>
    <row r="166" spans="1:17" ht="15">
      <c r="A166" s="590"/>
      <c r="B166" s="591"/>
      <c r="C166" s="591"/>
      <c r="D166" s="578"/>
      <c r="E166" s="578"/>
      <c r="F166" s="592"/>
      <c r="G166" s="578"/>
      <c r="H166" s="496"/>
      <c r="I166" s="496"/>
      <c r="J166" s="496"/>
      <c r="K166" s="568"/>
      <c r="L166" s="578"/>
      <c r="M166" s="496"/>
      <c r="N166" s="496"/>
      <c r="O166" s="496"/>
      <c r="P166" s="568"/>
      <c r="Q166" s="593"/>
    </row>
    <row r="167" spans="1:17" ht="22.5" customHeight="1">
      <c r="A167" s="594" t="s">
        <v>324</v>
      </c>
      <c r="B167" s="45"/>
      <c r="C167" s="45"/>
      <c r="D167" s="578"/>
      <c r="E167" s="578"/>
      <c r="F167" s="595"/>
      <c r="G167" s="586"/>
      <c r="H167" s="496"/>
      <c r="I167" s="496"/>
      <c r="J167" s="496"/>
      <c r="K167" s="588">
        <f>'STEPPED UP GENCO'!K39</f>
        <v>1.103440778</v>
      </c>
      <c r="L167" s="586" t="s">
        <v>323</v>
      </c>
      <c r="M167" s="496"/>
      <c r="N167" s="496"/>
      <c r="O167" s="496"/>
      <c r="P167" s="588">
        <f>'STEPPED UP GENCO'!P39</f>
        <v>-0.8374238708</v>
      </c>
      <c r="Q167" s="589" t="s">
        <v>323</v>
      </c>
    </row>
    <row r="168" spans="1:17" ht="12.75">
      <c r="A168" s="596"/>
      <c r="B168" s="496"/>
      <c r="C168" s="496"/>
      <c r="D168" s="496"/>
      <c r="E168" s="496"/>
      <c r="F168" s="496"/>
      <c r="G168" s="496"/>
      <c r="H168" s="496"/>
      <c r="I168" s="496"/>
      <c r="J168" s="496"/>
      <c r="K168" s="496"/>
      <c r="L168" s="496"/>
      <c r="M168" s="496"/>
      <c r="N168" s="496"/>
      <c r="O168" s="496"/>
      <c r="P168" s="496"/>
      <c r="Q168" s="572"/>
    </row>
    <row r="169" spans="1:17" ht="2.25" customHeight="1">
      <c r="A169" s="596"/>
      <c r="B169" s="496"/>
      <c r="C169" s="496"/>
      <c r="D169" s="496"/>
      <c r="E169" s="496"/>
      <c r="F169" s="496"/>
      <c r="G169" s="496"/>
      <c r="H169" s="496"/>
      <c r="I169" s="496"/>
      <c r="J169" s="496"/>
      <c r="K169" s="496"/>
      <c r="L169" s="496"/>
      <c r="M169" s="496"/>
      <c r="N169" s="496"/>
      <c r="O169" s="496"/>
      <c r="P169" s="496"/>
      <c r="Q169" s="572"/>
    </row>
    <row r="170" spans="1:17" ht="7.5" customHeight="1">
      <c r="A170" s="596"/>
      <c r="B170" s="496"/>
      <c r="C170" s="496"/>
      <c r="D170" s="496"/>
      <c r="E170" s="496"/>
      <c r="F170" s="496"/>
      <c r="G170" s="496"/>
      <c r="H170" s="496"/>
      <c r="I170" s="496"/>
      <c r="J170" s="496"/>
      <c r="K170" s="496"/>
      <c r="L170" s="496"/>
      <c r="M170" s="496"/>
      <c r="N170" s="496"/>
      <c r="O170" s="496"/>
      <c r="P170" s="496"/>
      <c r="Q170" s="572"/>
    </row>
    <row r="171" spans="1:17" ht="21" thickBot="1">
      <c r="A171" s="597"/>
      <c r="B171" s="573"/>
      <c r="C171" s="573"/>
      <c r="D171" s="573"/>
      <c r="E171" s="573"/>
      <c r="F171" s="573"/>
      <c r="G171" s="573"/>
      <c r="H171" s="598"/>
      <c r="I171" s="598"/>
      <c r="J171" s="599" t="s">
        <v>326</v>
      </c>
      <c r="K171" s="600">
        <f>SUM(K165:K170)</f>
        <v>-14.219498661999989</v>
      </c>
      <c r="L171" s="598" t="s">
        <v>323</v>
      </c>
      <c r="M171" s="601"/>
      <c r="N171" s="573"/>
      <c r="O171" s="573"/>
      <c r="P171" s="600">
        <f>SUM(P165:P170)</f>
        <v>-1.0032908174666668</v>
      </c>
      <c r="Q171" s="602" t="s">
        <v>323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1" max="16" man="1"/>
    <brk id="11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A17" sqref="A17:IV19"/>
    </sheetView>
  </sheetViews>
  <sheetFormatPr defaultColWidth="9.140625" defaultRowHeight="12.75"/>
  <cols>
    <col min="1" max="1" width="6.8515625" style="456" customWidth="1"/>
    <col min="2" max="2" width="12.00390625" style="456" customWidth="1"/>
    <col min="3" max="3" width="9.8515625" style="456" bestFit="1" customWidth="1"/>
    <col min="4" max="5" width="9.140625" style="456" customWidth="1"/>
    <col min="6" max="6" width="9.28125" style="456" bestFit="1" customWidth="1"/>
    <col min="7" max="7" width="13.00390625" style="456" customWidth="1"/>
    <col min="8" max="8" width="12.140625" style="456" customWidth="1"/>
    <col min="9" max="9" width="9.28125" style="456" bestFit="1" customWidth="1"/>
    <col min="10" max="10" width="10.57421875" style="456" bestFit="1" customWidth="1"/>
    <col min="11" max="11" width="10.00390625" style="456" customWidth="1"/>
    <col min="12" max="13" width="11.8515625" style="456" customWidth="1"/>
    <col min="14" max="14" width="9.28125" style="456" bestFit="1" customWidth="1"/>
    <col min="15" max="15" width="10.57421875" style="456" bestFit="1" customWidth="1"/>
    <col min="16" max="16" width="12.7109375" style="456" customWidth="1"/>
    <col min="17" max="17" width="12.28125" style="456" customWidth="1"/>
    <col min="18" max="16384" width="9.140625" style="456" customWidth="1"/>
  </cols>
  <sheetData>
    <row r="1" spans="1:16" ht="24" thickBot="1">
      <c r="A1" s="3"/>
      <c r="G1" s="496"/>
      <c r="H1" s="496"/>
      <c r="I1" s="46" t="s">
        <v>390</v>
      </c>
      <c r="J1" s="496"/>
      <c r="K1" s="496"/>
      <c r="L1" s="496"/>
      <c r="M1" s="496"/>
      <c r="N1" s="46" t="s">
        <v>391</v>
      </c>
      <c r="O1" s="496"/>
      <c r="P1" s="496"/>
    </row>
    <row r="2" spans="1:17" ht="39.75" thickBot="1" thickTop="1">
      <c r="A2" s="522" t="s">
        <v>8</v>
      </c>
      <c r="B2" s="523" t="s">
        <v>9</v>
      </c>
      <c r="C2" s="524" t="s">
        <v>1</v>
      </c>
      <c r="D2" s="524" t="s">
        <v>2</v>
      </c>
      <c r="E2" s="524" t="s">
        <v>3</v>
      </c>
      <c r="F2" s="524" t="s">
        <v>10</v>
      </c>
      <c r="G2" s="522" t="str">
        <f>NDPL!G5</f>
        <v>FINAL READING 31/04/2018</v>
      </c>
      <c r="H2" s="524" t="str">
        <f>NDPL!H5</f>
        <v>INTIAL READING 01/04/2018</v>
      </c>
      <c r="I2" s="524" t="s">
        <v>4</v>
      </c>
      <c r="J2" s="524" t="s">
        <v>5</v>
      </c>
      <c r="K2" s="524" t="s">
        <v>6</v>
      </c>
      <c r="L2" s="522" t="str">
        <f>NDPL!G5</f>
        <v>FINAL READING 31/04/2018</v>
      </c>
      <c r="M2" s="524" t="str">
        <f>NDPL!H5</f>
        <v>INTIAL READING 01/04/2018</v>
      </c>
      <c r="N2" s="524" t="s">
        <v>4</v>
      </c>
      <c r="O2" s="524" t="s">
        <v>5</v>
      </c>
      <c r="P2" s="551" t="s">
        <v>6</v>
      </c>
      <c r="Q2" s="707"/>
    </row>
    <row r="3" ht="14.25" thickBot="1" thickTop="1"/>
    <row r="4" spans="1:17" ht="13.5" thickTop="1">
      <c r="A4" s="469"/>
      <c r="B4" s="250" t="s">
        <v>336</v>
      </c>
      <c r="C4" s="468"/>
      <c r="D4" s="468"/>
      <c r="E4" s="468"/>
      <c r="F4" s="610"/>
      <c r="G4" s="469"/>
      <c r="H4" s="468"/>
      <c r="I4" s="468"/>
      <c r="J4" s="468"/>
      <c r="K4" s="610"/>
      <c r="L4" s="469"/>
      <c r="M4" s="468"/>
      <c r="N4" s="468"/>
      <c r="O4" s="468"/>
      <c r="P4" s="610"/>
      <c r="Q4" s="558"/>
    </row>
    <row r="5" spans="1:17" ht="12.75">
      <c r="A5" s="708"/>
      <c r="B5" s="124" t="s">
        <v>340</v>
      </c>
      <c r="C5" s="125" t="s">
        <v>275</v>
      </c>
      <c r="D5" s="496"/>
      <c r="E5" s="496"/>
      <c r="F5" s="701"/>
      <c r="G5" s="708"/>
      <c r="H5" s="496"/>
      <c r="I5" s="496"/>
      <c r="J5" s="496"/>
      <c r="K5" s="701"/>
      <c r="L5" s="708"/>
      <c r="M5" s="496"/>
      <c r="N5" s="496"/>
      <c r="O5" s="496"/>
      <c r="P5" s="701"/>
      <c r="Q5" s="460"/>
    </row>
    <row r="6" spans="1:17" ht="15">
      <c r="A6" s="495">
        <v>1</v>
      </c>
      <c r="B6" s="496" t="s">
        <v>337</v>
      </c>
      <c r="C6" s="497">
        <v>5100238</v>
      </c>
      <c r="D6" s="122" t="s">
        <v>12</v>
      </c>
      <c r="E6" s="122" t="s">
        <v>277</v>
      </c>
      <c r="F6" s="498">
        <v>750</v>
      </c>
      <c r="G6" s="333">
        <v>14414</v>
      </c>
      <c r="H6" s="270">
        <v>13355</v>
      </c>
      <c r="I6" s="393">
        <f>G6-H6</f>
        <v>1059</v>
      </c>
      <c r="J6" s="393">
        <f>$F6*I6</f>
        <v>794250</v>
      </c>
      <c r="K6" s="479">
        <f>J6/1000000</f>
        <v>0.79425</v>
      </c>
      <c r="L6" s="333">
        <v>999964</v>
      </c>
      <c r="M6" s="270">
        <v>999964</v>
      </c>
      <c r="N6" s="393">
        <f>L6-M6</f>
        <v>0</v>
      </c>
      <c r="O6" s="393">
        <f>$F6*N6</f>
        <v>0</v>
      </c>
      <c r="P6" s="479">
        <f>O6/1000000</f>
        <v>0</v>
      </c>
      <c r="Q6" s="472"/>
    </row>
    <row r="7" spans="1:17" ht="15">
      <c r="A7" s="495">
        <v>2</v>
      </c>
      <c r="B7" s="496" t="s">
        <v>338</v>
      </c>
      <c r="C7" s="497">
        <v>5295188</v>
      </c>
      <c r="D7" s="122" t="s">
        <v>12</v>
      </c>
      <c r="E7" s="122" t="s">
        <v>277</v>
      </c>
      <c r="F7" s="498">
        <v>1500</v>
      </c>
      <c r="G7" s="333">
        <v>3344</v>
      </c>
      <c r="H7" s="334">
        <v>1902</v>
      </c>
      <c r="I7" s="393">
        <f>G7-H7</f>
        <v>1442</v>
      </c>
      <c r="J7" s="393">
        <f>$F7*I7</f>
        <v>2163000</v>
      </c>
      <c r="K7" s="479">
        <f>J7/1000000</f>
        <v>2.163</v>
      </c>
      <c r="L7" s="333">
        <v>0</v>
      </c>
      <c r="M7" s="334">
        <v>0</v>
      </c>
      <c r="N7" s="393">
        <f>L7-M7</f>
        <v>0</v>
      </c>
      <c r="O7" s="393">
        <f>$F7*N7</f>
        <v>0</v>
      </c>
      <c r="P7" s="479">
        <f>O7/1000000</f>
        <v>0</v>
      </c>
      <c r="Q7" s="460"/>
    </row>
    <row r="8" spans="1:17" s="541" customFormat="1" ht="15">
      <c r="A8" s="532">
        <v>3</v>
      </c>
      <c r="B8" s="533" t="s">
        <v>339</v>
      </c>
      <c r="C8" s="534">
        <v>4864840</v>
      </c>
      <c r="D8" s="535" t="s">
        <v>12</v>
      </c>
      <c r="E8" s="535" t="s">
        <v>277</v>
      </c>
      <c r="F8" s="536">
        <v>750</v>
      </c>
      <c r="G8" s="537">
        <v>845047</v>
      </c>
      <c r="H8" s="334">
        <v>847426</v>
      </c>
      <c r="I8" s="538">
        <f>G8-H8</f>
        <v>-2379</v>
      </c>
      <c r="J8" s="538">
        <f>$F8*I8</f>
        <v>-1784250</v>
      </c>
      <c r="K8" s="539">
        <f>J8/1000000</f>
        <v>-1.78425</v>
      </c>
      <c r="L8" s="537">
        <v>998641</v>
      </c>
      <c r="M8" s="334">
        <v>998641</v>
      </c>
      <c r="N8" s="538">
        <f>L8-M8</f>
        <v>0</v>
      </c>
      <c r="O8" s="538">
        <f>$F8*N8</f>
        <v>0</v>
      </c>
      <c r="P8" s="539">
        <f>O8/1000000</f>
        <v>0</v>
      </c>
      <c r="Q8" s="540"/>
    </row>
    <row r="9" spans="1:17" ht="12.75">
      <c r="A9" s="495"/>
      <c r="B9" s="496"/>
      <c r="C9" s="497"/>
      <c r="D9" s="496"/>
      <c r="E9" s="496"/>
      <c r="F9" s="498"/>
      <c r="G9" s="495"/>
      <c r="H9" s="497"/>
      <c r="I9" s="496"/>
      <c r="J9" s="496"/>
      <c r="K9" s="701"/>
      <c r="L9" s="495"/>
      <c r="M9" s="497"/>
      <c r="N9" s="496"/>
      <c r="O9" s="496"/>
      <c r="P9" s="701"/>
      <c r="Q9" s="460"/>
    </row>
    <row r="10" spans="1:17" ht="12.75">
      <c r="A10" s="708"/>
      <c r="B10" s="496"/>
      <c r="C10" s="496"/>
      <c r="D10" s="496"/>
      <c r="E10" s="496"/>
      <c r="F10" s="701"/>
      <c r="G10" s="495"/>
      <c r="H10" s="497"/>
      <c r="I10" s="496"/>
      <c r="J10" s="496"/>
      <c r="K10" s="701"/>
      <c r="L10" s="495"/>
      <c r="M10" s="497"/>
      <c r="N10" s="496"/>
      <c r="O10" s="496"/>
      <c r="P10" s="701"/>
      <c r="Q10" s="460"/>
    </row>
    <row r="11" spans="1:17" ht="12.75">
      <c r="A11" s="708"/>
      <c r="B11" s="496"/>
      <c r="C11" s="496"/>
      <c r="D11" s="496"/>
      <c r="E11" s="496"/>
      <c r="F11" s="701"/>
      <c r="G11" s="495"/>
      <c r="H11" s="497"/>
      <c r="I11" s="496"/>
      <c r="J11" s="496"/>
      <c r="K11" s="701"/>
      <c r="L11" s="495"/>
      <c r="M11" s="497"/>
      <c r="N11" s="496"/>
      <c r="O11" s="496"/>
      <c r="P11" s="701"/>
      <c r="Q11" s="460"/>
    </row>
    <row r="12" spans="1:17" ht="12.75">
      <c r="A12" s="708"/>
      <c r="B12" s="496"/>
      <c r="C12" s="496"/>
      <c r="D12" s="496"/>
      <c r="E12" s="496"/>
      <c r="F12" s="701"/>
      <c r="G12" s="495"/>
      <c r="H12" s="497"/>
      <c r="I12" s="125" t="s">
        <v>313</v>
      </c>
      <c r="J12" s="496"/>
      <c r="K12" s="553">
        <f>SUM(K6:K8)</f>
        <v>1.1729999999999998</v>
      </c>
      <c r="L12" s="495"/>
      <c r="M12" s="497"/>
      <c r="N12" s="125" t="s">
        <v>313</v>
      </c>
      <c r="O12" s="496"/>
      <c r="P12" s="553">
        <f>SUM(P6:P8)</f>
        <v>0</v>
      </c>
      <c r="Q12" s="460"/>
    </row>
    <row r="13" spans="1:17" ht="12.75">
      <c r="A13" s="708"/>
      <c r="B13" s="496"/>
      <c r="C13" s="496"/>
      <c r="D13" s="496"/>
      <c r="E13" s="496"/>
      <c r="F13" s="701"/>
      <c r="G13" s="495"/>
      <c r="H13" s="497"/>
      <c r="I13" s="303"/>
      <c r="J13" s="496"/>
      <c r="K13" s="190"/>
      <c r="L13" s="495"/>
      <c r="M13" s="497"/>
      <c r="N13" s="303"/>
      <c r="O13" s="496"/>
      <c r="P13" s="190"/>
      <c r="Q13" s="460"/>
    </row>
    <row r="14" spans="1:17" ht="12.75">
      <c r="A14" s="708"/>
      <c r="B14" s="496"/>
      <c r="C14" s="496"/>
      <c r="D14" s="496"/>
      <c r="E14" s="496"/>
      <c r="F14" s="701"/>
      <c r="G14" s="495"/>
      <c r="H14" s="497"/>
      <c r="I14" s="496"/>
      <c r="J14" s="496"/>
      <c r="K14" s="701"/>
      <c r="L14" s="495"/>
      <c r="M14" s="497"/>
      <c r="N14" s="496"/>
      <c r="O14" s="496"/>
      <c r="P14" s="701"/>
      <c r="Q14" s="460"/>
    </row>
    <row r="15" spans="1:17" ht="12.75">
      <c r="A15" s="708"/>
      <c r="B15" s="118" t="s">
        <v>152</v>
      </c>
      <c r="C15" s="496"/>
      <c r="D15" s="496"/>
      <c r="E15" s="496"/>
      <c r="F15" s="701"/>
      <c r="G15" s="495"/>
      <c r="H15" s="497"/>
      <c r="I15" s="496"/>
      <c r="J15" s="496"/>
      <c r="K15" s="701"/>
      <c r="L15" s="495"/>
      <c r="M15" s="497"/>
      <c r="N15" s="496"/>
      <c r="O15" s="496"/>
      <c r="P15" s="701"/>
      <c r="Q15" s="460"/>
    </row>
    <row r="16" spans="1:17" ht="12.75">
      <c r="A16" s="709"/>
      <c r="B16" s="118" t="s">
        <v>274</v>
      </c>
      <c r="C16" s="109" t="s">
        <v>275</v>
      </c>
      <c r="D16" s="109"/>
      <c r="E16" s="110"/>
      <c r="F16" s="111"/>
      <c r="G16" s="112"/>
      <c r="H16" s="497"/>
      <c r="I16" s="496"/>
      <c r="J16" s="496"/>
      <c r="K16" s="701"/>
      <c r="L16" s="495"/>
      <c r="M16" s="497"/>
      <c r="N16" s="496"/>
      <c r="O16" s="496"/>
      <c r="P16" s="701"/>
      <c r="Q16" s="460"/>
    </row>
    <row r="17" spans="1:17" ht="15">
      <c r="A17" s="112">
        <v>1</v>
      </c>
      <c r="B17" s="113" t="s">
        <v>276</v>
      </c>
      <c r="C17" s="114">
        <v>5100232</v>
      </c>
      <c r="D17" s="115" t="s">
        <v>12</v>
      </c>
      <c r="E17" s="115" t="s">
        <v>277</v>
      </c>
      <c r="F17" s="116">
        <v>5000</v>
      </c>
      <c r="G17" s="333">
        <v>1091</v>
      </c>
      <c r="H17" s="270">
        <v>850</v>
      </c>
      <c r="I17" s="393">
        <f>G17-H17</f>
        <v>241</v>
      </c>
      <c r="J17" s="393">
        <f>$F17*I17</f>
        <v>1205000</v>
      </c>
      <c r="K17" s="479">
        <f>J17/1000000</f>
        <v>1.205</v>
      </c>
      <c r="L17" s="333">
        <v>11729</v>
      </c>
      <c r="M17" s="270">
        <v>11729</v>
      </c>
      <c r="N17" s="393">
        <f>L17-M17</f>
        <v>0</v>
      </c>
      <c r="O17" s="393">
        <f>$F17*N17</f>
        <v>0</v>
      </c>
      <c r="P17" s="479">
        <f>O17/1000000</f>
        <v>0</v>
      </c>
      <c r="Q17" s="460"/>
    </row>
    <row r="18" spans="1:17" ht="15">
      <c r="A18" s="112">
        <v>2</v>
      </c>
      <c r="B18" s="121" t="s">
        <v>278</v>
      </c>
      <c r="C18" s="114">
        <v>4864938</v>
      </c>
      <c r="D18" s="115" t="s">
        <v>12</v>
      </c>
      <c r="E18" s="115" t="s">
        <v>277</v>
      </c>
      <c r="F18" s="116">
        <v>1000</v>
      </c>
      <c r="G18" s="333">
        <v>999964</v>
      </c>
      <c r="H18" s="270">
        <v>999964</v>
      </c>
      <c r="I18" s="393">
        <f>G18-H18</f>
        <v>0</v>
      </c>
      <c r="J18" s="393">
        <f>$F18*I18</f>
        <v>0</v>
      </c>
      <c r="K18" s="479">
        <f>J18/1000000</f>
        <v>0</v>
      </c>
      <c r="L18" s="333">
        <v>916316</v>
      </c>
      <c r="M18" s="270">
        <v>918585</v>
      </c>
      <c r="N18" s="393">
        <f>L18-M18</f>
        <v>-2269</v>
      </c>
      <c r="O18" s="393">
        <f>$F18*N18</f>
        <v>-2269000</v>
      </c>
      <c r="P18" s="479">
        <f>O18/1000000</f>
        <v>-2.269</v>
      </c>
      <c r="Q18" s="472"/>
    </row>
    <row r="19" spans="1:17" ht="15">
      <c r="A19" s="112">
        <v>3</v>
      </c>
      <c r="B19" s="113" t="s">
        <v>279</v>
      </c>
      <c r="C19" s="114">
        <v>4864947</v>
      </c>
      <c r="D19" s="115" t="s">
        <v>12</v>
      </c>
      <c r="E19" s="115" t="s">
        <v>277</v>
      </c>
      <c r="F19" s="116">
        <v>1000</v>
      </c>
      <c r="G19" s="333">
        <v>973818</v>
      </c>
      <c r="H19" s="270">
        <v>973818</v>
      </c>
      <c r="I19" s="393">
        <f>G19-H19</f>
        <v>0</v>
      </c>
      <c r="J19" s="393">
        <f>$F19*I19</f>
        <v>0</v>
      </c>
      <c r="K19" s="479">
        <f>J19/1000000</f>
        <v>0</v>
      </c>
      <c r="L19" s="333">
        <v>998905</v>
      </c>
      <c r="M19" s="270">
        <v>998844</v>
      </c>
      <c r="N19" s="393">
        <f>L19-M19</f>
        <v>61</v>
      </c>
      <c r="O19" s="393">
        <f>$F19*N19</f>
        <v>61000</v>
      </c>
      <c r="P19" s="479">
        <f>O19/1000000</f>
        <v>0.061</v>
      </c>
      <c r="Q19" s="714"/>
    </row>
    <row r="20" spans="1:17" ht="12.75">
      <c r="A20" s="112"/>
      <c r="B20" s="113"/>
      <c r="C20" s="114"/>
      <c r="D20" s="115"/>
      <c r="E20" s="115"/>
      <c r="F20" s="117"/>
      <c r="G20" s="126"/>
      <c r="H20" s="496"/>
      <c r="I20" s="393"/>
      <c r="J20" s="393"/>
      <c r="K20" s="479"/>
      <c r="L20" s="630"/>
      <c r="M20" s="629"/>
      <c r="N20" s="393"/>
      <c r="O20" s="393"/>
      <c r="P20" s="479"/>
      <c r="Q20" s="460"/>
    </row>
    <row r="21" spans="1:17" ht="12.75">
      <c r="A21" s="708"/>
      <c r="B21" s="496"/>
      <c r="C21" s="496"/>
      <c r="D21" s="496"/>
      <c r="E21" s="496"/>
      <c r="F21" s="701"/>
      <c r="G21" s="708"/>
      <c r="H21" s="496"/>
      <c r="I21" s="496"/>
      <c r="J21" s="496"/>
      <c r="K21" s="701"/>
      <c r="L21" s="708"/>
      <c r="M21" s="496"/>
      <c r="N21" s="496"/>
      <c r="O21" s="496"/>
      <c r="P21" s="701"/>
      <c r="Q21" s="460"/>
    </row>
    <row r="22" spans="1:17" ht="12.75">
      <c r="A22" s="708"/>
      <c r="B22" s="496"/>
      <c r="C22" s="496"/>
      <c r="D22" s="496"/>
      <c r="E22" s="496"/>
      <c r="F22" s="701"/>
      <c r="G22" s="708"/>
      <c r="H22" s="496"/>
      <c r="I22" s="496"/>
      <c r="J22" s="496"/>
      <c r="K22" s="701"/>
      <c r="L22" s="708"/>
      <c r="M22" s="496"/>
      <c r="N22" s="496"/>
      <c r="O22" s="496"/>
      <c r="P22" s="701"/>
      <c r="Q22" s="460"/>
    </row>
    <row r="23" spans="1:17" ht="12.75">
      <c r="A23" s="708"/>
      <c r="B23" s="496"/>
      <c r="C23" s="496"/>
      <c r="D23" s="496"/>
      <c r="E23" s="496"/>
      <c r="F23" s="701"/>
      <c r="G23" s="708"/>
      <c r="H23" s="496"/>
      <c r="I23" s="125" t="s">
        <v>313</v>
      </c>
      <c r="J23" s="496"/>
      <c r="K23" s="553">
        <f>SUM(K17:K19)</f>
        <v>1.205</v>
      </c>
      <c r="L23" s="708"/>
      <c r="M23" s="496"/>
      <c r="N23" s="125" t="s">
        <v>313</v>
      </c>
      <c r="O23" s="496"/>
      <c r="P23" s="553">
        <f>SUM(P17:P19)</f>
        <v>-2.208</v>
      </c>
      <c r="Q23" s="460"/>
    </row>
    <row r="24" spans="1:17" ht="13.5" thickBot="1">
      <c r="A24" s="611"/>
      <c r="B24" s="499"/>
      <c r="C24" s="499"/>
      <c r="D24" s="499"/>
      <c r="E24" s="499"/>
      <c r="F24" s="612"/>
      <c r="G24" s="611"/>
      <c r="H24" s="499"/>
      <c r="I24" s="499"/>
      <c r="J24" s="499"/>
      <c r="K24" s="612"/>
      <c r="L24" s="611"/>
      <c r="M24" s="499"/>
      <c r="N24" s="499"/>
      <c r="O24" s="499"/>
      <c r="P24" s="612"/>
      <c r="Q24" s="569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7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82" zoomScaleNormal="85" zoomScaleSheetLayoutView="82" zoomScalePageLayoutView="0" workbookViewId="0" topLeftCell="A49">
      <selection activeCell="E39" sqref="E39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194" customFormat="1" ht="14.25" customHeight="1">
      <c r="A1" s="296" t="s">
        <v>234</v>
      </c>
    </row>
    <row r="2" spans="1:18" s="194" customFormat="1" ht="14.25" customHeight="1">
      <c r="A2" s="803" t="s">
        <v>235</v>
      </c>
      <c r="K2" s="804"/>
      <c r="Q2" s="805" t="str">
        <f>NDPL!$Q$1</f>
        <v>APRIL-2018</v>
      </c>
      <c r="R2" s="805"/>
    </row>
    <row r="3" s="194" customFormat="1" ht="14.25" customHeight="1">
      <c r="A3" s="603" t="s">
        <v>83</v>
      </c>
    </row>
    <row r="4" spans="1:16" s="194" customFormat="1" ht="14.25" customHeight="1" thickBot="1">
      <c r="A4" s="603" t="s">
        <v>243</v>
      </c>
      <c r="G4" s="214"/>
      <c r="H4" s="214"/>
      <c r="I4" s="804" t="s">
        <v>7</v>
      </c>
      <c r="J4" s="214"/>
      <c r="K4" s="214"/>
      <c r="L4" s="214"/>
      <c r="M4" s="214"/>
      <c r="N4" s="804" t="s">
        <v>391</v>
      </c>
      <c r="O4" s="214"/>
      <c r="P4" s="214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31/04/2018</v>
      </c>
      <c r="H5" s="33" t="str">
        <f>NDPL!H5</f>
        <v>INTIAL READING 01/04/2018</v>
      </c>
      <c r="I5" s="33" t="s">
        <v>4</v>
      </c>
      <c r="J5" s="33" t="s">
        <v>5</v>
      </c>
      <c r="K5" s="33" t="s">
        <v>6</v>
      </c>
      <c r="L5" s="35" t="str">
        <f>NDPL!G5</f>
        <v>FINAL READING 31/04/2018</v>
      </c>
      <c r="M5" s="33" t="str">
        <f>NDPL!H5</f>
        <v>INTIAL READING 01/04/2018</v>
      </c>
      <c r="N5" s="33" t="s">
        <v>4</v>
      </c>
      <c r="O5" s="33" t="s">
        <v>5</v>
      </c>
      <c r="P5" s="33" t="s">
        <v>6</v>
      </c>
      <c r="Q5" s="175" t="s">
        <v>304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1"/>
      <c r="B7" s="352" t="s">
        <v>139</v>
      </c>
      <c r="C7" s="342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46"/>
    </row>
    <row r="8" spans="1:17" s="456" customFormat="1" ht="15.75" customHeight="1">
      <c r="A8" s="353">
        <v>1</v>
      </c>
      <c r="B8" s="354" t="s">
        <v>84</v>
      </c>
      <c r="C8" s="357">
        <v>4865110</v>
      </c>
      <c r="D8" s="40" t="s">
        <v>12</v>
      </c>
      <c r="E8" s="41" t="s">
        <v>341</v>
      </c>
      <c r="F8" s="363">
        <v>100</v>
      </c>
      <c r="G8" s="333">
        <v>11288</v>
      </c>
      <c r="H8" s="334">
        <v>11288</v>
      </c>
      <c r="I8" s="270">
        <f aca="true" t="shared" si="0" ref="I8:I13">G8-H8</f>
        <v>0</v>
      </c>
      <c r="J8" s="270">
        <f aca="true" t="shared" si="1" ref="J8:J14">$F8*I8</f>
        <v>0</v>
      </c>
      <c r="K8" s="270">
        <f aca="true" t="shared" si="2" ref="K8:K14">J8/1000000</f>
        <v>0</v>
      </c>
      <c r="L8" s="333">
        <v>995464</v>
      </c>
      <c r="M8" s="334">
        <v>999148</v>
      </c>
      <c r="N8" s="270">
        <f aca="true" t="shared" si="3" ref="N8:N13">L8-M8</f>
        <v>-3684</v>
      </c>
      <c r="O8" s="270">
        <f aca="true" t="shared" si="4" ref="O8:O14">$F8*N8</f>
        <v>-368400</v>
      </c>
      <c r="P8" s="270">
        <f aca="true" t="shared" si="5" ref="P8:P14">O8/1000000</f>
        <v>-0.3684</v>
      </c>
      <c r="Q8" s="460"/>
    </row>
    <row r="9" spans="1:17" s="456" customFormat="1" ht="15.75" customHeight="1">
      <c r="A9" s="353">
        <v>2</v>
      </c>
      <c r="B9" s="354" t="s">
        <v>85</v>
      </c>
      <c r="C9" s="357">
        <v>4865080</v>
      </c>
      <c r="D9" s="40" t="s">
        <v>12</v>
      </c>
      <c r="E9" s="41" t="s">
        <v>341</v>
      </c>
      <c r="F9" s="363">
        <v>300</v>
      </c>
      <c r="G9" s="333">
        <v>8118</v>
      </c>
      <c r="H9" s="334">
        <v>8118</v>
      </c>
      <c r="I9" s="270">
        <f t="shared" si="0"/>
        <v>0</v>
      </c>
      <c r="J9" s="270">
        <f t="shared" si="1"/>
        <v>0</v>
      </c>
      <c r="K9" s="270">
        <f t="shared" si="2"/>
        <v>0</v>
      </c>
      <c r="L9" s="333">
        <v>6076</v>
      </c>
      <c r="M9" s="334">
        <v>7958</v>
      </c>
      <c r="N9" s="270">
        <f t="shared" si="3"/>
        <v>-1882</v>
      </c>
      <c r="O9" s="270">
        <f t="shared" si="4"/>
        <v>-564600</v>
      </c>
      <c r="P9" s="270">
        <f t="shared" si="5"/>
        <v>-0.5646</v>
      </c>
      <c r="Q9" s="472"/>
    </row>
    <row r="10" spans="1:17" s="456" customFormat="1" ht="15.75" customHeight="1">
      <c r="A10" s="353">
        <v>3</v>
      </c>
      <c r="B10" s="354" t="s">
        <v>86</v>
      </c>
      <c r="C10" s="357">
        <v>5295197</v>
      </c>
      <c r="D10" s="40" t="s">
        <v>12</v>
      </c>
      <c r="E10" s="41" t="s">
        <v>341</v>
      </c>
      <c r="F10" s="363">
        <v>75</v>
      </c>
      <c r="G10" s="333">
        <v>28694</v>
      </c>
      <c r="H10" s="334">
        <v>28694</v>
      </c>
      <c r="I10" s="270">
        <f>G10-H10</f>
        <v>0</v>
      </c>
      <c r="J10" s="270">
        <f>$F10*I10</f>
        <v>0</v>
      </c>
      <c r="K10" s="270">
        <f>J10/1000000</f>
        <v>0</v>
      </c>
      <c r="L10" s="333">
        <v>208292</v>
      </c>
      <c r="M10" s="334">
        <v>203742</v>
      </c>
      <c r="N10" s="270">
        <f>L10-M10</f>
        <v>4550</v>
      </c>
      <c r="O10" s="270">
        <f>$F10*N10</f>
        <v>341250</v>
      </c>
      <c r="P10" s="270">
        <f>O10/1000000</f>
        <v>0.34125</v>
      </c>
      <c r="Q10" s="460"/>
    </row>
    <row r="11" spans="1:17" s="456" customFormat="1" ht="15.75" customHeight="1">
      <c r="A11" s="353">
        <v>4</v>
      </c>
      <c r="B11" s="354" t="s">
        <v>87</v>
      </c>
      <c r="C11" s="357">
        <v>4865184</v>
      </c>
      <c r="D11" s="40" t="s">
        <v>12</v>
      </c>
      <c r="E11" s="41" t="s">
        <v>341</v>
      </c>
      <c r="F11" s="363">
        <v>300</v>
      </c>
      <c r="G11" s="333">
        <v>998301</v>
      </c>
      <c r="H11" s="334">
        <v>998301</v>
      </c>
      <c r="I11" s="270">
        <f t="shared" si="0"/>
        <v>0</v>
      </c>
      <c r="J11" s="270">
        <f t="shared" si="1"/>
        <v>0</v>
      </c>
      <c r="K11" s="270">
        <f t="shared" si="2"/>
        <v>0</v>
      </c>
      <c r="L11" s="333">
        <v>5402</v>
      </c>
      <c r="M11" s="334">
        <v>5688</v>
      </c>
      <c r="N11" s="270">
        <f t="shared" si="3"/>
        <v>-286</v>
      </c>
      <c r="O11" s="270">
        <f t="shared" si="4"/>
        <v>-85800</v>
      </c>
      <c r="P11" s="270">
        <f t="shared" si="5"/>
        <v>-0.0858</v>
      </c>
      <c r="Q11" s="460"/>
    </row>
    <row r="12" spans="1:17" s="456" customFormat="1" ht="15">
      <c r="A12" s="353">
        <v>5</v>
      </c>
      <c r="B12" s="354" t="s">
        <v>88</v>
      </c>
      <c r="C12" s="357">
        <v>4865103</v>
      </c>
      <c r="D12" s="40" t="s">
        <v>12</v>
      </c>
      <c r="E12" s="41" t="s">
        <v>341</v>
      </c>
      <c r="F12" s="363">
        <v>1333.3</v>
      </c>
      <c r="G12" s="333">
        <v>1728</v>
      </c>
      <c r="H12" s="334">
        <v>1728</v>
      </c>
      <c r="I12" s="270">
        <f t="shared" si="0"/>
        <v>0</v>
      </c>
      <c r="J12" s="270">
        <f t="shared" si="1"/>
        <v>0</v>
      </c>
      <c r="K12" s="270">
        <f t="shared" si="2"/>
        <v>0</v>
      </c>
      <c r="L12" s="333">
        <v>3281</v>
      </c>
      <c r="M12" s="334">
        <v>3156</v>
      </c>
      <c r="N12" s="270">
        <f t="shared" si="3"/>
        <v>125</v>
      </c>
      <c r="O12" s="270">
        <f t="shared" si="4"/>
        <v>166662.5</v>
      </c>
      <c r="P12" s="270">
        <f t="shared" si="5"/>
        <v>0.1666625</v>
      </c>
      <c r="Q12" s="466"/>
    </row>
    <row r="13" spans="1:17" s="456" customFormat="1" ht="15.75" customHeight="1">
      <c r="A13" s="353">
        <v>6</v>
      </c>
      <c r="B13" s="354" t="s">
        <v>89</v>
      </c>
      <c r="C13" s="357">
        <v>4865101</v>
      </c>
      <c r="D13" s="40" t="s">
        <v>12</v>
      </c>
      <c r="E13" s="41" t="s">
        <v>341</v>
      </c>
      <c r="F13" s="363">
        <v>100</v>
      </c>
      <c r="G13" s="333">
        <v>35179</v>
      </c>
      <c r="H13" s="334">
        <v>35179</v>
      </c>
      <c r="I13" s="270">
        <f t="shared" si="0"/>
        <v>0</v>
      </c>
      <c r="J13" s="270">
        <f t="shared" si="1"/>
        <v>0</v>
      </c>
      <c r="K13" s="270">
        <f t="shared" si="2"/>
        <v>0</v>
      </c>
      <c r="L13" s="333">
        <v>158879</v>
      </c>
      <c r="M13" s="334">
        <v>159464</v>
      </c>
      <c r="N13" s="270">
        <f t="shared" si="3"/>
        <v>-585</v>
      </c>
      <c r="O13" s="270">
        <f t="shared" si="4"/>
        <v>-58500</v>
      </c>
      <c r="P13" s="270">
        <f t="shared" si="5"/>
        <v>-0.0585</v>
      </c>
      <c r="Q13" s="460"/>
    </row>
    <row r="14" spans="1:17" s="456" customFormat="1" ht="15.75" customHeight="1">
      <c r="A14" s="353">
        <v>7</v>
      </c>
      <c r="B14" s="354" t="s">
        <v>90</v>
      </c>
      <c r="C14" s="357">
        <v>5295196</v>
      </c>
      <c r="D14" s="40" t="s">
        <v>12</v>
      </c>
      <c r="E14" s="41" t="s">
        <v>341</v>
      </c>
      <c r="F14" s="776">
        <v>75</v>
      </c>
      <c r="G14" s="333">
        <v>16525</v>
      </c>
      <c r="H14" s="334">
        <v>16525</v>
      </c>
      <c r="I14" s="270">
        <f>G14-H14</f>
        <v>0</v>
      </c>
      <c r="J14" s="270">
        <f t="shared" si="1"/>
        <v>0</v>
      </c>
      <c r="K14" s="270">
        <f t="shared" si="2"/>
        <v>0</v>
      </c>
      <c r="L14" s="333">
        <v>49580</v>
      </c>
      <c r="M14" s="334">
        <v>46413</v>
      </c>
      <c r="N14" s="270">
        <f>L14-M14</f>
        <v>3167</v>
      </c>
      <c r="O14" s="270">
        <f t="shared" si="4"/>
        <v>237525</v>
      </c>
      <c r="P14" s="270">
        <f t="shared" si="5"/>
        <v>0.237525</v>
      </c>
      <c r="Q14" s="460"/>
    </row>
    <row r="15" spans="1:17" ht="15.75" customHeight="1">
      <c r="A15" s="353"/>
      <c r="B15" s="356" t="s">
        <v>11</v>
      </c>
      <c r="C15" s="357"/>
      <c r="D15" s="40"/>
      <c r="E15" s="40"/>
      <c r="F15" s="363"/>
      <c r="G15" s="331"/>
      <c r="H15" s="332"/>
      <c r="I15" s="381"/>
      <c r="J15" s="381"/>
      <c r="K15" s="381"/>
      <c r="L15" s="382"/>
      <c r="M15" s="381"/>
      <c r="N15" s="381"/>
      <c r="O15" s="381"/>
      <c r="P15" s="381"/>
      <c r="Q15" s="147"/>
    </row>
    <row r="16" spans="1:17" s="456" customFormat="1" ht="14.25" customHeight="1">
      <c r="A16" s="353">
        <v>8</v>
      </c>
      <c r="B16" s="354" t="s">
        <v>362</v>
      </c>
      <c r="C16" s="357">
        <v>4864884</v>
      </c>
      <c r="D16" s="40" t="s">
        <v>12</v>
      </c>
      <c r="E16" s="41" t="s">
        <v>341</v>
      </c>
      <c r="F16" s="363">
        <v>1000</v>
      </c>
      <c r="G16" s="333">
        <v>986192</v>
      </c>
      <c r="H16" s="334">
        <v>986728</v>
      </c>
      <c r="I16" s="270">
        <f aca="true" t="shared" si="6" ref="I16:I26">G16-H16</f>
        <v>-536</v>
      </c>
      <c r="J16" s="270">
        <f aca="true" t="shared" si="7" ref="J16:J26">$F16*I16</f>
        <v>-536000</v>
      </c>
      <c r="K16" s="270">
        <f aca="true" t="shared" si="8" ref="K16:K26">J16/1000000</f>
        <v>-0.536</v>
      </c>
      <c r="L16" s="333">
        <v>2261</v>
      </c>
      <c r="M16" s="334">
        <v>2261</v>
      </c>
      <c r="N16" s="270">
        <f aca="true" t="shared" si="9" ref="N16:N26">L16-M16</f>
        <v>0</v>
      </c>
      <c r="O16" s="270">
        <f aca="true" t="shared" si="10" ref="O16:O26">$F16*N16</f>
        <v>0</v>
      </c>
      <c r="P16" s="270">
        <f aca="true" t="shared" si="11" ref="P16:P26">O16/1000000</f>
        <v>0</v>
      </c>
      <c r="Q16" s="490"/>
    </row>
    <row r="17" spans="1:17" s="456" customFormat="1" ht="14.25" customHeight="1">
      <c r="A17" s="353">
        <v>9</v>
      </c>
      <c r="B17" s="354" t="s">
        <v>91</v>
      </c>
      <c r="C17" s="357">
        <v>4864831</v>
      </c>
      <c r="D17" s="40" t="s">
        <v>12</v>
      </c>
      <c r="E17" s="41" t="s">
        <v>341</v>
      </c>
      <c r="F17" s="363">
        <v>1000</v>
      </c>
      <c r="G17" s="333">
        <v>995596</v>
      </c>
      <c r="H17" s="334">
        <v>995742</v>
      </c>
      <c r="I17" s="270">
        <f t="shared" si="6"/>
        <v>-146</v>
      </c>
      <c r="J17" s="270">
        <f t="shared" si="7"/>
        <v>-146000</v>
      </c>
      <c r="K17" s="270">
        <f t="shared" si="8"/>
        <v>-0.146</v>
      </c>
      <c r="L17" s="333">
        <v>3876</v>
      </c>
      <c r="M17" s="334">
        <v>3874</v>
      </c>
      <c r="N17" s="270">
        <f t="shared" si="9"/>
        <v>2</v>
      </c>
      <c r="O17" s="270">
        <f t="shared" si="10"/>
        <v>2000</v>
      </c>
      <c r="P17" s="270">
        <f t="shared" si="11"/>
        <v>0.002</v>
      </c>
      <c r="Q17" s="460"/>
    </row>
    <row r="18" spans="1:17" s="456" customFormat="1" ht="14.25" customHeight="1">
      <c r="A18" s="353">
        <v>10</v>
      </c>
      <c r="B18" s="354" t="s">
        <v>122</v>
      </c>
      <c r="C18" s="357">
        <v>4864832</v>
      </c>
      <c r="D18" s="40" t="s">
        <v>12</v>
      </c>
      <c r="E18" s="41" t="s">
        <v>341</v>
      </c>
      <c r="F18" s="363">
        <v>1000</v>
      </c>
      <c r="G18" s="333">
        <v>999132</v>
      </c>
      <c r="H18" s="334">
        <v>999385</v>
      </c>
      <c r="I18" s="270">
        <f t="shared" si="6"/>
        <v>-253</v>
      </c>
      <c r="J18" s="270">
        <f t="shared" si="7"/>
        <v>-253000</v>
      </c>
      <c r="K18" s="270">
        <f t="shared" si="8"/>
        <v>-0.253</v>
      </c>
      <c r="L18" s="333">
        <v>1475</v>
      </c>
      <c r="M18" s="334">
        <v>1475</v>
      </c>
      <c r="N18" s="270">
        <f t="shared" si="9"/>
        <v>0</v>
      </c>
      <c r="O18" s="270">
        <f t="shared" si="10"/>
        <v>0</v>
      </c>
      <c r="P18" s="270">
        <f t="shared" si="11"/>
        <v>0</v>
      </c>
      <c r="Q18" s="460"/>
    </row>
    <row r="19" spans="1:17" s="456" customFormat="1" ht="14.25" customHeight="1">
      <c r="A19" s="353">
        <v>11</v>
      </c>
      <c r="B19" s="354" t="s">
        <v>92</v>
      </c>
      <c r="C19" s="357">
        <v>4864833</v>
      </c>
      <c r="D19" s="40" t="s">
        <v>12</v>
      </c>
      <c r="E19" s="41" t="s">
        <v>341</v>
      </c>
      <c r="F19" s="363">
        <v>1000</v>
      </c>
      <c r="G19" s="333">
        <v>992272</v>
      </c>
      <c r="H19" s="334">
        <v>992708</v>
      </c>
      <c r="I19" s="270">
        <f t="shared" si="6"/>
        <v>-436</v>
      </c>
      <c r="J19" s="270">
        <f t="shared" si="7"/>
        <v>-436000</v>
      </c>
      <c r="K19" s="270">
        <f t="shared" si="8"/>
        <v>-0.436</v>
      </c>
      <c r="L19" s="333">
        <v>1454</v>
      </c>
      <c r="M19" s="334">
        <v>1454</v>
      </c>
      <c r="N19" s="270">
        <f t="shared" si="9"/>
        <v>0</v>
      </c>
      <c r="O19" s="270">
        <f t="shared" si="10"/>
        <v>0</v>
      </c>
      <c r="P19" s="270">
        <f t="shared" si="11"/>
        <v>0</v>
      </c>
      <c r="Q19" s="460"/>
    </row>
    <row r="20" spans="1:17" s="456" customFormat="1" ht="14.25" customHeight="1">
      <c r="A20" s="353">
        <v>12</v>
      </c>
      <c r="B20" s="354" t="s">
        <v>93</v>
      </c>
      <c r="C20" s="357">
        <v>4864834</v>
      </c>
      <c r="D20" s="40" t="s">
        <v>12</v>
      </c>
      <c r="E20" s="41" t="s">
        <v>341</v>
      </c>
      <c r="F20" s="363">
        <v>1000</v>
      </c>
      <c r="G20" s="333">
        <v>993398</v>
      </c>
      <c r="H20" s="334">
        <v>993398</v>
      </c>
      <c r="I20" s="270">
        <f t="shared" si="6"/>
        <v>0</v>
      </c>
      <c r="J20" s="270">
        <f t="shared" si="7"/>
        <v>0</v>
      </c>
      <c r="K20" s="270">
        <f t="shared" si="8"/>
        <v>0</v>
      </c>
      <c r="L20" s="333">
        <v>5571</v>
      </c>
      <c r="M20" s="334">
        <v>5565</v>
      </c>
      <c r="N20" s="270">
        <f t="shared" si="9"/>
        <v>6</v>
      </c>
      <c r="O20" s="270">
        <f t="shared" si="10"/>
        <v>6000</v>
      </c>
      <c r="P20" s="270">
        <f t="shared" si="11"/>
        <v>0.006</v>
      </c>
      <c r="Q20" s="460"/>
    </row>
    <row r="21" spans="1:17" s="456" customFormat="1" ht="14.25" customHeight="1">
      <c r="A21" s="353">
        <v>13</v>
      </c>
      <c r="B21" s="319" t="s">
        <v>94</v>
      </c>
      <c r="C21" s="357">
        <v>4864889</v>
      </c>
      <c r="D21" s="44" t="s">
        <v>12</v>
      </c>
      <c r="E21" s="41" t="s">
        <v>341</v>
      </c>
      <c r="F21" s="363">
        <v>1000</v>
      </c>
      <c r="G21" s="333">
        <v>997254</v>
      </c>
      <c r="H21" s="334">
        <v>997257</v>
      </c>
      <c r="I21" s="270">
        <f t="shared" si="6"/>
        <v>-3</v>
      </c>
      <c r="J21" s="270">
        <f t="shared" si="7"/>
        <v>-3000</v>
      </c>
      <c r="K21" s="270">
        <f t="shared" si="8"/>
        <v>-0.003</v>
      </c>
      <c r="L21" s="333">
        <v>998944</v>
      </c>
      <c r="M21" s="334">
        <v>998989</v>
      </c>
      <c r="N21" s="270">
        <f t="shared" si="9"/>
        <v>-45</v>
      </c>
      <c r="O21" s="270">
        <f t="shared" si="10"/>
        <v>-45000</v>
      </c>
      <c r="P21" s="270">
        <f t="shared" si="11"/>
        <v>-0.045</v>
      </c>
      <c r="Q21" s="460"/>
    </row>
    <row r="22" spans="1:17" s="456" customFormat="1" ht="14.25" customHeight="1">
      <c r="A22" s="353">
        <v>14</v>
      </c>
      <c r="B22" s="354" t="s">
        <v>95</v>
      </c>
      <c r="C22" s="357">
        <v>5128408</v>
      </c>
      <c r="D22" s="40" t="s">
        <v>12</v>
      </c>
      <c r="E22" s="41" t="s">
        <v>341</v>
      </c>
      <c r="F22" s="363">
        <v>1000</v>
      </c>
      <c r="G22" s="333">
        <v>999967</v>
      </c>
      <c r="H22" s="334">
        <v>999996</v>
      </c>
      <c r="I22" s="270">
        <f>G22-H22</f>
        <v>-29</v>
      </c>
      <c r="J22" s="270">
        <f>$F22*I22</f>
        <v>-29000</v>
      </c>
      <c r="K22" s="270">
        <f>J22/1000000</f>
        <v>-0.029</v>
      </c>
      <c r="L22" s="333">
        <v>999997</v>
      </c>
      <c r="M22" s="334">
        <v>999999</v>
      </c>
      <c r="N22" s="270">
        <f>L22-M22</f>
        <v>-2</v>
      </c>
      <c r="O22" s="270">
        <f>$F22*N22</f>
        <v>-2000</v>
      </c>
      <c r="P22" s="270">
        <f>O22/1000000</f>
        <v>-0.002</v>
      </c>
      <c r="Q22" s="460"/>
    </row>
    <row r="23" spans="1:17" s="456" customFormat="1" ht="14.25" customHeight="1">
      <c r="A23" s="353">
        <v>15</v>
      </c>
      <c r="B23" s="354" t="s">
        <v>96</v>
      </c>
      <c r="C23" s="357">
        <v>4864895</v>
      </c>
      <c r="D23" s="40" t="s">
        <v>12</v>
      </c>
      <c r="E23" s="41" t="s">
        <v>341</v>
      </c>
      <c r="F23" s="363">
        <v>800</v>
      </c>
      <c r="G23" s="333">
        <v>999038</v>
      </c>
      <c r="H23" s="334">
        <v>999039</v>
      </c>
      <c r="I23" s="270">
        <f>G23-H23</f>
        <v>-1</v>
      </c>
      <c r="J23" s="270">
        <f t="shared" si="7"/>
        <v>-800</v>
      </c>
      <c r="K23" s="270">
        <f t="shared" si="8"/>
        <v>-0.0008</v>
      </c>
      <c r="L23" s="333">
        <v>2081</v>
      </c>
      <c r="M23" s="334">
        <v>2237</v>
      </c>
      <c r="N23" s="270">
        <f>L23-M23</f>
        <v>-156</v>
      </c>
      <c r="O23" s="270">
        <f t="shared" si="10"/>
        <v>-124800</v>
      </c>
      <c r="P23" s="270">
        <f t="shared" si="11"/>
        <v>-0.1248</v>
      </c>
      <c r="Q23" s="460"/>
    </row>
    <row r="24" spans="1:17" s="456" customFormat="1" ht="14.25" customHeight="1">
      <c r="A24" s="353">
        <v>16</v>
      </c>
      <c r="B24" s="354" t="s">
        <v>97</v>
      </c>
      <c r="C24" s="357">
        <v>4864838</v>
      </c>
      <c r="D24" s="40" t="s">
        <v>12</v>
      </c>
      <c r="E24" s="41" t="s">
        <v>341</v>
      </c>
      <c r="F24" s="363">
        <v>1000</v>
      </c>
      <c r="G24" s="333">
        <v>998958</v>
      </c>
      <c r="H24" s="334">
        <v>999170</v>
      </c>
      <c r="I24" s="270">
        <f t="shared" si="6"/>
        <v>-212</v>
      </c>
      <c r="J24" s="270">
        <f t="shared" si="7"/>
        <v>-212000</v>
      </c>
      <c r="K24" s="270">
        <f t="shared" si="8"/>
        <v>-0.212</v>
      </c>
      <c r="L24" s="333">
        <v>32995</v>
      </c>
      <c r="M24" s="334">
        <v>32996</v>
      </c>
      <c r="N24" s="270">
        <f t="shared" si="9"/>
        <v>-1</v>
      </c>
      <c r="O24" s="270">
        <f t="shared" si="10"/>
        <v>-1000</v>
      </c>
      <c r="P24" s="270">
        <f t="shared" si="11"/>
        <v>-0.001</v>
      </c>
      <c r="Q24" s="460"/>
    </row>
    <row r="25" spans="1:17" s="456" customFormat="1" ht="14.25" customHeight="1">
      <c r="A25" s="353">
        <v>17</v>
      </c>
      <c r="B25" s="354" t="s">
        <v>120</v>
      </c>
      <c r="C25" s="357">
        <v>4864839</v>
      </c>
      <c r="D25" s="40" t="s">
        <v>12</v>
      </c>
      <c r="E25" s="41" t="s">
        <v>341</v>
      </c>
      <c r="F25" s="363">
        <v>1000</v>
      </c>
      <c r="G25" s="333">
        <v>2024</v>
      </c>
      <c r="H25" s="334">
        <v>2046</v>
      </c>
      <c r="I25" s="270">
        <f t="shared" si="6"/>
        <v>-22</v>
      </c>
      <c r="J25" s="270">
        <f t="shared" si="7"/>
        <v>-22000</v>
      </c>
      <c r="K25" s="270">
        <f t="shared" si="8"/>
        <v>-0.022</v>
      </c>
      <c r="L25" s="333">
        <v>9728</v>
      </c>
      <c r="M25" s="334">
        <v>9728</v>
      </c>
      <c r="N25" s="270">
        <f t="shared" si="9"/>
        <v>0</v>
      </c>
      <c r="O25" s="270">
        <f t="shared" si="10"/>
        <v>0</v>
      </c>
      <c r="P25" s="270">
        <f t="shared" si="11"/>
        <v>0</v>
      </c>
      <c r="Q25" s="460"/>
    </row>
    <row r="26" spans="1:17" s="456" customFormat="1" ht="14.25" customHeight="1">
      <c r="A26" s="353">
        <v>18</v>
      </c>
      <c r="B26" s="354" t="s">
        <v>121</v>
      </c>
      <c r="C26" s="357">
        <v>4864883</v>
      </c>
      <c r="D26" s="40" t="s">
        <v>12</v>
      </c>
      <c r="E26" s="41" t="s">
        <v>341</v>
      </c>
      <c r="F26" s="363">
        <v>1000</v>
      </c>
      <c r="G26" s="333">
        <v>2434</v>
      </c>
      <c r="H26" s="334">
        <v>1315</v>
      </c>
      <c r="I26" s="270">
        <f t="shared" si="6"/>
        <v>1119</v>
      </c>
      <c r="J26" s="270">
        <f t="shared" si="7"/>
        <v>1119000</v>
      </c>
      <c r="K26" s="270">
        <f t="shared" si="8"/>
        <v>1.119</v>
      </c>
      <c r="L26" s="333">
        <v>17082</v>
      </c>
      <c r="M26" s="334">
        <v>17082</v>
      </c>
      <c r="N26" s="270">
        <f t="shared" si="9"/>
        <v>0</v>
      </c>
      <c r="O26" s="270">
        <f t="shared" si="10"/>
        <v>0</v>
      </c>
      <c r="P26" s="270">
        <f t="shared" si="11"/>
        <v>0</v>
      </c>
      <c r="Q26" s="460"/>
    </row>
    <row r="27" spans="1:17" s="456" customFormat="1" ht="15.75" customHeight="1">
      <c r="A27" s="353"/>
      <c r="B27" s="356" t="s">
        <v>98</v>
      </c>
      <c r="C27" s="357"/>
      <c r="D27" s="40"/>
      <c r="E27" s="40"/>
      <c r="F27" s="363"/>
      <c r="G27" s="333"/>
      <c r="H27" s="334"/>
      <c r="I27" s="497"/>
      <c r="J27" s="497"/>
      <c r="K27" s="125"/>
      <c r="L27" s="495"/>
      <c r="M27" s="497"/>
      <c r="N27" s="497"/>
      <c r="O27" s="497"/>
      <c r="P27" s="125"/>
      <c r="Q27" s="460"/>
    </row>
    <row r="28" spans="1:17" s="456" customFormat="1" ht="15.75" customHeight="1">
      <c r="A28" s="353">
        <v>19</v>
      </c>
      <c r="B28" s="354" t="s">
        <v>99</v>
      </c>
      <c r="C28" s="357">
        <v>4864954</v>
      </c>
      <c r="D28" s="40" t="s">
        <v>12</v>
      </c>
      <c r="E28" s="41" t="s">
        <v>341</v>
      </c>
      <c r="F28" s="363">
        <v>1250</v>
      </c>
      <c r="G28" s="333">
        <v>981573</v>
      </c>
      <c r="H28" s="334">
        <v>982695</v>
      </c>
      <c r="I28" s="270">
        <f>G28-H28</f>
        <v>-1122</v>
      </c>
      <c r="J28" s="270">
        <f>$F28*I28</f>
        <v>-1402500</v>
      </c>
      <c r="K28" s="270">
        <f>J28/1000000</f>
        <v>-1.4025</v>
      </c>
      <c r="L28" s="333">
        <v>951761</v>
      </c>
      <c r="M28" s="334">
        <v>951761</v>
      </c>
      <c r="N28" s="270">
        <f>L28-M28</f>
        <v>0</v>
      </c>
      <c r="O28" s="270">
        <f>$F28*N28</f>
        <v>0</v>
      </c>
      <c r="P28" s="270">
        <f>O28/1000000</f>
        <v>0</v>
      </c>
      <c r="Q28" s="460"/>
    </row>
    <row r="29" spans="1:17" s="456" customFormat="1" ht="15.75" customHeight="1">
      <c r="A29" s="353">
        <v>20</v>
      </c>
      <c r="B29" s="354" t="s">
        <v>100</v>
      </c>
      <c r="C29" s="357">
        <v>4865030</v>
      </c>
      <c r="D29" s="40" t="s">
        <v>12</v>
      </c>
      <c r="E29" s="41" t="s">
        <v>341</v>
      </c>
      <c r="F29" s="363">
        <v>1100</v>
      </c>
      <c r="G29" s="333">
        <v>999999</v>
      </c>
      <c r="H29" s="334">
        <v>999999</v>
      </c>
      <c r="I29" s="270">
        <f>G29-H29</f>
        <v>0</v>
      </c>
      <c r="J29" s="270">
        <f>$F29*I29</f>
        <v>0</v>
      </c>
      <c r="K29" s="270">
        <f>J29/1000000</f>
        <v>0</v>
      </c>
      <c r="L29" s="333">
        <v>960850</v>
      </c>
      <c r="M29" s="334">
        <v>963381</v>
      </c>
      <c r="N29" s="270">
        <f>L29-M29</f>
        <v>-2531</v>
      </c>
      <c r="O29" s="270">
        <f>$F29*N29</f>
        <v>-2784100</v>
      </c>
      <c r="P29" s="270">
        <f>O29/1000000</f>
        <v>-2.7841</v>
      </c>
      <c r="Q29" s="460"/>
    </row>
    <row r="30" spans="1:17" s="456" customFormat="1" ht="15.75" customHeight="1">
      <c r="A30" s="353">
        <v>21</v>
      </c>
      <c r="B30" s="354" t="s">
        <v>360</v>
      </c>
      <c r="C30" s="357">
        <v>4864943</v>
      </c>
      <c r="D30" s="40" t="s">
        <v>12</v>
      </c>
      <c r="E30" s="41" t="s">
        <v>341</v>
      </c>
      <c r="F30" s="363">
        <v>1000</v>
      </c>
      <c r="G30" s="333">
        <v>964492</v>
      </c>
      <c r="H30" s="334">
        <v>965411</v>
      </c>
      <c r="I30" s="270">
        <f>G30-H30</f>
        <v>-919</v>
      </c>
      <c r="J30" s="270">
        <f>$F30*I30</f>
        <v>-919000</v>
      </c>
      <c r="K30" s="270">
        <f>J30/1000000</f>
        <v>-0.919</v>
      </c>
      <c r="L30" s="333">
        <v>7610</v>
      </c>
      <c r="M30" s="334">
        <v>7610</v>
      </c>
      <c r="N30" s="270">
        <f>L30-M30</f>
        <v>0</v>
      </c>
      <c r="O30" s="270">
        <f>$F30*N30</f>
        <v>0</v>
      </c>
      <c r="P30" s="270">
        <f>O30/1000000</f>
        <v>0</v>
      </c>
      <c r="Q30" s="460"/>
    </row>
    <row r="31" spans="1:17" s="456" customFormat="1" ht="15.75" customHeight="1">
      <c r="A31" s="353"/>
      <c r="B31" s="354"/>
      <c r="C31" s="357"/>
      <c r="D31" s="40"/>
      <c r="E31" s="41"/>
      <c r="F31" s="363"/>
      <c r="G31" s="333"/>
      <c r="H31" s="334"/>
      <c r="I31" s="270"/>
      <c r="J31" s="270"/>
      <c r="K31" s="125">
        <f>SUM(K28:K30)</f>
        <v>-2.3215000000000003</v>
      </c>
      <c r="L31" s="333"/>
      <c r="M31" s="334"/>
      <c r="N31" s="270"/>
      <c r="O31" s="270"/>
      <c r="P31" s="125">
        <f>SUM(P28:P30)</f>
        <v>-2.7841</v>
      </c>
      <c r="Q31" s="460"/>
    </row>
    <row r="32" spans="1:17" s="456" customFormat="1" ht="15.75" customHeight="1">
      <c r="A32" s="353"/>
      <c r="B32" s="356" t="s">
        <v>31</v>
      </c>
      <c r="C32" s="357"/>
      <c r="D32" s="40"/>
      <c r="E32" s="40"/>
      <c r="F32" s="363"/>
      <c r="G32" s="333"/>
      <c r="H32" s="334"/>
      <c r="I32" s="270"/>
      <c r="J32" s="270"/>
      <c r="L32" s="269"/>
      <c r="M32" s="270"/>
      <c r="N32" s="270"/>
      <c r="O32" s="270"/>
      <c r="Q32" s="460"/>
    </row>
    <row r="33" spans="1:17" s="456" customFormat="1" ht="15.75" customHeight="1">
      <c r="A33" s="353">
        <v>22</v>
      </c>
      <c r="B33" s="354" t="s">
        <v>101</v>
      </c>
      <c r="C33" s="357">
        <v>4864913</v>
      </c>
      <c r="D33" s="40" t="s">
        <v>12</v>
      </c>
      <c r="E33" s="41" t="s">
        <v>341</v>
      </c>
      <c r="F33" s="456">
        <v>-1000</v>
      </c>
      <c r="G33" s="333">
        <v>996296</v>
      </c>
      <c r="H33" s="334">
        <v>996377</v>
      </c>
      <c r="I33" s="270">
        <f>G33-H33</f>
        <v>-81</v>
      </c>
      <c r="J33" s="270">
        <f>$F33*I33</f>
        <v>81000</v>
      </c>
      <c r="K33" s="270">
        <f>J33/1000000</f>
        <v>0.081</v>
      </c>
      <c r="L33" s="333">
        <v>999978</v>
      </c>
      <c r="M33" s="334">
        <v>999978</v>
      </c>
      <c r="N33" s="270">
        <f>L33-M33</f>
        <v>0</v>
      </c>
      <c r="O33" s="270">
        <f>$F33*N33</f>
        <v>0</v>
      </c>
      <c r="P33" s="270">
        <f>O33/1000000</f>
        <v>0</v>
      </c>
      <c r="Q33" s="472"/>
    </row>
    <row r="34" spans="1:17" s="456" customFormat="1" ht="15.75" customHeight="1">
      <c r="A34" s="353">
        <v>23</v>
      </c>
      <c r="B34" s="354" t="s">
        <v>102</v>
      </c>
      <c r="C34" s="357">
        <v>5295140</v>
      </c>
      <c r="D34" s="40" t="s">
        <v>12</v>
      </c>
      <c r="E34" s="41" t="s">
        <v>341</v>
      </c>
      <c r="F34" s="357">
        <v>-1000</v>
      </c>
      <c r="G34" s="333">
        <v>995997</v>
      </c>
      <c r="H34" s="334">
        <v>995976</v>
      </c>
      <c r="I34" s="270">
        <f>G34-H34</f>
        <v>21</v>
      </c>
      <c r="J34" s="270">
        <f>$F34*I34</f>
        <v>-21000</v>
      </c>
      <c r="K34" s="270">
        <f>J34/1000000</f>
        <v>-0.021</v>
      </c>
      <c r="L34" s="333">
        <v>999972</v>
      </c>
      <c r="M34" s="334">
        <v>999973</v>
      </c>
      <c r="N34" s="270">
        <f>L34-M34</f>
        <v>-1</v>
      </c>
      <c r="O34" s="270">
        <f>$F34*N34</f>
        <v>1000</v>
      </c>
      <c r="P34" s="270">
        <f>O34/1000000</f>
        <v>0.001</v>
      </c>
      <c r="Q34" s="460"/>
    </row>
    <row r="35" spans="1:17" ht="15.75" customHeight="1">
      <c r="A35" s="353">
        <v>24</v>
      </c>
      <c r="B35" s="395" t="s">
        <v>143</v>
      </c>
      <c r="C35" s="364">
        <v>4902528</v>
      </c>
      <c r="D35" s="12" t="s">
        <v>12</v>
      </c>
      <c r="E35" s="41" t="s">
        <v>341</v>
      </c>
      <c r="F35" s="364">
        <v>300</v>
      </c>
      <c r="G35" s="331">
        <v>15</v>
      </c>
      <c r="H35" s="332">
        <v>15</v>
      </c>
      <c r="I35" s="381">
        <f>G35-H35</f>
        <v>0</v>
      </c>
      <c r="J35" s="381">
        <f>$F35*I35</f>
        <v>0</v>
      </c>
      <c r="K35" s="381">
        <f>J35/1000000</f>
        <v>0</v>
      </c>
      <c r="L35" s="331">
        <v>302</v>
      </c>
      <c r="M35" s="332">
        <v>468</v>
      </c>
      <c r="N35" s="381">
        <f>L35-M35</f>
        <v>-166</v>
      </c>
      <c r="O35" s="381">
        <f>$F35*N35</f>
        <v>-49800</v>
      </c>
      <c r="P35" s="381">
        <f>O35/1000000</f>
        <v>-0.0498</v>
      </c>
      <c r="Q35" s="401"/>
    </row>
    <row r="36" spans="1:17" ht="15.75" customHeight="1">
      <c r="A36" s="353"/>
      <c r="B36" s="356" t="s">
        <v>26</v>
      </c>
      <c r="C36" s="357"/>
      <c r="D36" s="40"/>
      <c r="E36" s="40"/>
      <c r="F36" s="363"/>
      <c r="G36" s="331"/>
      <c r="H36" s="332"/>
      <c r="I36" s="381"/>
      <c r="J36" s="381"/>
      <c r="K36" s="381"/>
      <c r="L36" s="382"/>
      <c r="M36" s="381"/>
      <c r="N36" s="381"/>
      <c r="O36" s="381"/>
      <c r="P36" s="381"/>
      <c r="Q36" s="147"/>
    </row>
    <row r="37" spans="1:17" s="456" customFormat="1" ht="15">
      <c r="A37" s="353">
        <v>25</v>
      </c>
      <c r="B37" s="319" t="s">
        <v>45</v>
      </c>
      <c r="C37" s="357">
        <v>4864854</v>
      </c>
      <c r="D37" s="44" t="s">
        <v>12</v>
      </c>
      <c r="E37" s="41" t="s">
        <v>341</v>
      </c>
      <c r="F37" s="363">
        <v>1000</v>
      </c>
      <c r="G37" s="333">
        <v>999838</v>
      </c>
      <c r="H37" s="334">
        <v>999838</v>
      </c>
      <c r="I37" s="270">
        <f>G37-H37</f>
        <v>0</v>
      </c>
      <c r="J37" s="270">
        <f>$F37*I37</f>
        <v>0</v>
      </c>
      <c r="K37" s="270">
        <f>J37/1000000</f>
        <v>0</v>
      </c>
      <c r="L37" s="333">
        <v>6843</v>
      </c>
      <c r="M37" s="334">
        <v>6886</v>
      </c>
      <c r="N37" s="270">
        <f>L37-M37</f>
        <v>-43</v>
      </c>
      <c r="O37" s="270">
        <f>$F37*N37</f>
        <v>-43000</v>
      </c>
      <c r="P37" s="270">
        <f>O37/1000000</f>
        <v>-0.043</v>
      </c>
      <c r="Q37" s="491"/>
    </row>
    <row r="38" spans="1:17" s="456" customFormat="1" ht="15.75" customHeight="1">
      <c r="A38" s="353"/>
      <c r="B38" s="356" t="s">
        <v>103</v>
      </c>
      <c r="C38" s="357"/>
      <c r="D38" s="40"/>
      <c r="E38" s="40"/>
      <c r="F38" s="363"/>
      <c r="G38" s="333"/>
      <c r="H38" s="334"/>
      <c r="I38" s="270"/>
      <c r="J38" s="270"/>
      <c r="K38" s="270"/>
      <c r="L38" s="269"/>
      <c r="M38" s="270"/>
      <c r="N38" s="270"/>
      <c r="O38" s="270"/>
      <c r="P38" s="270"/>
      <c r="Q38" s="460"/>
    </row>
    <row r="39" spans="1:17" s="456" customFormat="1" ht="15.75" customHeight="1">
      <c r="A39" s="353">
        <v>26</v>
      </c>
      <c r="B39" s="354" t="s">
        <v>104</v>
      </c>
      <c r="C39" s="357">
        <v>5295159</v>
      </c>
      <c r="D39" s="40" t="s">
        <v>12</v>
      </c>
      <c r="E39" s="41" t="s">
        <v>341</v>
      </c>
      <c r="F39" s="363">
        <v>-1000</v>
      </c>
      <c r="G39" s="333">
        <v>29072</v>
      </c>
      <c r="H39" s="334">
        <v>27020</v>
      </c>
      <c r="I39" s="270">
        <f>G39-H39</f>
        <v>2052</v>
      </c>
      <c r="J39" s="270">
        <f>$F39*I39</f>
        <v>-2052000</v>
      </c>
      <c r="K39" s="270">
        <f>J39/1000000</f>
        <v>-2.052</v>
      </c>
      <c r="L39" s="333">
        <v>999996</v>
      </c>
      <c r="M39" s="334">
        <v>1000000</v>
      </c>
      <c r="N39" s="270">
        <f>L39-M39</f>
        <v>-4</v>
      </c>
      <c r="O39" s="270">
        <f>$F39*N39</f>
        <v>4000</v>
      </c>
      <c r="P39" s="270">
        <f>O39/1000000</f>
        <v>0.004</v>
      </c>
      <c r="Q39" s="460"/>
    </row>
    <row r="40" spans="1:17" s="456" customFormat="1" ht="15.75" customHeight="1">
      <c r="A40" s="353">
        <v>27</v>
      </c>
      <c r="B40" s="354" t="s">
        <v>105</v>
      </c>
      <c r="C40" s="357">
        <v>4865029</v>
      </c>
      <c r="D40" s="40" t="s">
        <v>12</v>
      </c>
      <c r="E40" s="41" t="s">
        <v>341</v>
      </c>
      <c r="F40" s="363">
        <v>-1000</v>
      </c>
      <c r="G40" s="333">
        <v>17172</v>
      </c>
      <c r="H40" s="334">
        <v>16871</v>
      </c>
      <c r="I40" s="270">
        <f>G40-H40</f>
        <v>301</v>
      </c>
      <c r="J40" s="270">
        <f>$F40*I40</f>
        <v>-301000</v>
      </c>
      <c r="K40" s="270">
        <f>J40/1000000</f>
        <v>-0.301</v>
      </c>
      <c r="L40" s="333">
        <v>999826</v>
      </c>
      <c r="M40" s="334">
        <v>999911</v>
      </c>
      <c r="N40" s="270">
        <f>L40-M40</f>
        <v>-85</v>
      </c>
      <c r="O40" s="270">
        <f>$F40*N40</f>
        <v>85000</v>
      </c>
      <c r="P40" s="270">
        <f>O40/1000000</f>
        <v>0.085</v>
      </c>
      <c r="Q40" s="472"/>
    </row>
    <row r="41" spans="1:17" s="456" customFormat="1" ht="15.75" customHeight="1">
      <c r="A41" s="353">
        <v>28</v>
      </c>
      <c r="B41" s="354" t="s">
        <v>106</v>
      </c>
      <c r="C41" s="357">
        <v>5128420</v>
      </c>
      <c r="D41" s="40" t="s">
        <v>12</v>
      </c>
      <c r="E41" s="41" t="s">
        <v>341</v>
      </c>
      <c r="F41" s="363">
        <v>-1000</v>
      </c>
      <c r="G41" s="333">
        <v>989480</v>
      </c>
      <c r="H41" s="334">
        <v>989538</v>
      </c>
      <c r="I41" s="270">
        <f>G41-H41</f>
        <v>-58</v>
      </c>
      <c r="J41" s="270">
        <f>$F41*I41</f>
        <v>58000</v>
      </c>
      <c r="K41" s="270">
        <f>J41/1000000</f>
        <v>0.058</v>
      </c>
      <c r="L41" s="333">
        <v>991671</v>
      </c>
      <c r="M41" s="334">
        <v>991708</v>
      </c>
      <c r="N41" s="270">
        <f>L41-M41</f>
        <v>-37</v>
      </c>
      <c r="O41" s="270">
        <f>$F41*N41</f>
        <v>37000</v>
      </c>
      <c r="P41" s="270">
        <f>O41/1000000</f>
        <v>0.037</v>
      </c>
      <c r="Q41" s="490"/>
    </row>
    <row r="42" spans="1:17" s="456" customFormat="1" ht="15.75" customHeight="1">
      <c r="A42" s="353">
        <v>29</v>
      </c>
      <c r="B42" s="319" t="s">
        <v>107</v>
      </c>
      <c r="C42" s="357">
        <v>4864906</v>
      </c>
      <c r="D42" s="40" t="s">
        <v>12</v>
      </c>
      <c r="E42" s="41" t="s">
        <v>341</v>
      </c>
      <c r="F42" s="363">
        <v>-1000</v>
      </c>
      <c r="G42" s="333">
        <v>993764</v>
      </c>
      <c r="H42" s="334">
        <v>993770</v>
      </c>
      <c r="I42" s="270">
        <f>G42-H42</f>
        <v>-6</v>
      </c>
      <c r="J42" s="270">
        <f>$F42*I42</f>
        <v>6000</v>
      </c>
      <c r="K42" s="270">
        <f>J42/1000000</f>
        <v>0.006</v>
      </c>
      <c r="L42" s="333">
        <v>998773</v>
      </c>
      <c r="M42" s="334">
        <v>998813</v>
      </c>
      <c r="N42" s="270">
        <f>L42-M42</f>
        <v>-40</v>
      </c>
      <c r="O42" s="270">
        <f>$F42*N42</f>
        <v>40000</v>
      </c>
      <c r="P42" s="270">
        <f>O42/1000000</f>
        <v>0.04</v>
      </c>
      <c r="Q42" s="478"/>
    </row>
    <row r="43" spans="1:17" ht="15.75" customHeight="1">
      <c r="A43" s="353"/>
      <c r="B43" s="356" t="s">
        <v>403</v>
      </c>
      <c r="C43" s="357"/>
      <c r="D43" s="464"/>
      <c r="E43" s="465"/>
      <c r="F43" s="363"/>
      <c r="G43" s="382"/>
      <c r="H43" s="381"/>
      <c r="I43" s="381"/>
      <c r="J43" s="381"/>
      <c r="K43" s="381"/>
      <c r="L43" s="382"/>
      <c r="M43" s="381"/>
      <c r="N43" s="381"/>
      <c r="O43" s="381"/>
      <c r="P43" s="381"/>
      <c r="Q43" s="184"/>
    </row>
    <row r="44" spans="1:17" s="456" customFormat="1" ht="12.75" customHeight="1">
      <c r="A44" s="353">
        <v>30</v>
      </c>
      <c r="B44" s="354" t="s">
        <v>104</v>
      </c>
      <c r="C44" s="357">
        <v>5295177</v>
      </c>
      <c r="D44" s="464" t="s">
        <v>12</v>
      </c>
      <c r="E44" s="465" t="s">
        <v>341</v>
      </c>
      <c r="F44" s="363">
        <v>-1000</v>
      </c>
      <c r="G44" s="333">
        <v>997779</v>
      </c>
      <c r="H44" s="334">
        <v>997701</v>
      </c>
      <c r="I44" s="270">
        <f>G44-H44</f>
        <v>78</v>
      </c>
      <c r="J44" s="270">
        <f>$F44*I44</f>
        <v>-78000</v>
      </c>
      <c r="K44" s="270">
        <f>J44/1000000</f>
        <v>-0.078</v>
      </c>
      <c r="L44" s="333">
        <v>999465</v>
      </c>
      <c r="M44" s="334">
        <v>999528</v>
      </c>
      <c r="N44" s="270">
        <f>L44-M44</f>
        <v>-63</v>
      </c>
      <c r="O44" s="270">
        <f>$F44*N44</f>
        <v>63000</v>
      </c>
      <c r="P44" s="270">
        <f>O44/1000000</f>
        <v>0.063</v>
      </c>
      <c r="Q44" s="722"/>
    </row>
    <row r="45" spans="1:17" s="456" customFormat="1" ht="12.75" customHeight="1">
      <c r="A45" s="353">
        <v>31</v>
      </c>
      <c r="B45" s="354" t="s">
        <v>406</v>
      </c>
      <c r="C45" s="357">
        <v>5128456</v>
      </c>
      <c r="D45" s="464" t="s">
        <v>12</v>
      </c>
      <c r="E45" s="465" t="s">
        <v>341</v>
      </c>
      <c r="F45" s="363">
        <v>-1000</v>
      </c>
      <c r="G45" s="333">
        <v>998639</v>
      </c>
      <c r="H45" s="334">
        <v>998630</v>
      </c>
      <c r="I45" s="270">
        <f>G45-H45</f>
        <v>9</v>
      </c>
      <c r="J45" s="270">
        <f>$F45*I45</f>
        <v>-9000</v>
      </c>
      <c r="K45" s="270">
        <f>J45/1000000</f>
        <v>-0.009</v>
      </c>
      <c r="L45" s="333">
        <v>155</v>
      </c>
      <c r="M45" s="334">
        <v>146</v>
      </c>
      <c r="N45" s="270">
        <f>L45-M45</f>
        <v>9</v>
      </c>
      <c r="O45" s="270">
        <f>$F45*N45</f>
        <v>-9000</v>
      </c>
      <c r="P45" s="270">
        <f>O45/1000000</f>
        <v>-0.009</v>
      </c>
      <c r="Q45" s="466"/>
    </row>
    <row r="46" spans="1:17" s="456" customFormat="1" ht="12.75" customHeight="1">
      <c r="A46" s="353">
        <v>32</v>
      </c>
      <c r="B46" s="354" t="s">
        <v>404</v>
      </c>
      <c r="C46" s="357">
        <v>5128452</v>
      </c>
      <c r="D46" s="464" t="s">
        <v>12</v>
      </c>
      <c r="E46" s="465" t="s">
        <v>341</v>
      </c>
      <c r="F46" s="363">
        <v>-1000</v>
      </c>
      <c r="G46" s="333">
        <v>992520</v>
      </c>
      <c r="H46" s="334">
        <v>992548</v>
      </c>
      <c r="I46" s="270">
        <f>G46-H46</f>
        <v>-28</v>
      </c>
      <c r="J46" s="270">
        <f>$F46*I46</f>
        <v>28000</v>
      </c>
      <c r="K46" s="270">
        <f>J46/1000000</f>
        <v>0.028</v>
      </c>
      <c r="L46" s="333">
        <v>999644</v>
      </c>
      <c r="M46" s="334">
        <v>999644</v>
      </c>
      <c r="N46" s="270">
        <f>L46-M46</f>
        <v>0</v>
      </c>
      <c r="O46" s="270">
        <f>$F46*N46</f>
        <v>0</v>
      </c>
      <c r="P46" s="270">
        <f>O46/1000000</f>
        <v>0</v>
      </c>
      <c r="Q46" s="791"/>
    </row>
    <row r="47" spans="1:17" s="456" customFormat="1" ht="12.75" customHeight="1">
      <c r="A47" s="353"/>
      <c r="B47" s="354"/>
      <c r="C47" s="357">
        <v>5128443</v>
      </c>
      <c r="D47" s="464" t="s">
        <v>12</v>
      </c>
      <c r="E47" s="465" t="s">
        <v>341</v>
      </c>
      <c r="F47" s="363">
        <v>-2000</v>
      </c>
      <c r="G47" s="333">
        <v>0</v>
      </c>
      <c r="H47" s="334">
        <v>0</v>
      </c>
      <c r="I47" s="270">
        <f>G47-H47</f>
        <v>0</v>
      </c>
      <c r="J47" s="270">
        <f>$F47*I47</f>
        <v>0</v>
      </c>
      <c r="K47" s="270">
        <f>J47/1000000</f>
        <v>0</v>
      </c>
      <c r="L47" s="333">
        <v>999999</v>
      </c>
      <c r="M47" s="334">
        <v>1000000</v>
      </c>
      <c r="N47" s="270">
        <f>L47-M47</f>
        <v>-1</v>
      </c>
      <c r="O47" s="270">
        <f>$F47*N47</f>
        <v>2000</v>
      </c>
      <c r="P47" s="270">
        <f>O47/1000000</f>
        <v>0.002</v>
      </c>
      <c r="Q47" s="789" t="s">
        <v>469</v>
      </c>
    </row>
    <row r="48" spans="1:17" s="456" customFormat="1" ht="12.75" customHeight="1">
      <c r="A48" s="353"/>
      <c r="B48" s="356" t="s">
        <v>41</v>
      </c>
      <c r="C48" s="357"/>
      <c r="D48" s="40"/>
      <c r="E48" s="40"/>
      <c r="F48" s="363"/>
      <c r="G48" s="333"/>
      <c r="H48" s="334"/>
      <c r="I48" s="270"/>
      <c r="J48" s="270"/>
      <c r="K48" s="270"/>
      <c r="L48" s="269"/>
      <c r="M48" s="270"/>
      <c r="N48" s="270"/>
      <c r="O48" s="270"/>
      <c r="P48" s="270"/>
      <c r="Q48" s="460"/>
    </row>
    <row r="49" spans="1:17" s="456" customFormat="1" ht="12.75" customHeight="1">
      <c r="A49" s="353"/>
      <c r="B49" s="355" t="s">
        <v>18</v>
      </c>
      <c r="C49" s="357"/>
      <c r="D49" s="44"/>
      <c r="E49" s="44"/>
      <c r="F49" s="363"/>
      <c r="G49" s="333"/>
      <c r="H49" s="334"/>
      <c r="I49" s="270"/>
      <c r="J49" s="270"/>
      <c r="K49" s="270"/>
      <c r="L49" s="269"/>
      <c r="M49" s="270"/>
      <c r="N49" s="270"/>
      <c r="O49" s="270"/>
      <c r="P49" s="270"/>
      <c r="Q49" s="460"/>
    </row>
    <row r="50" spans="1:17" s="456" customFormat="1" ht="12.75" customHeight="1">
      <c r="A50" s="353">
        <v>33</v>
      </c>
      <c r="B50" s="354" t="s">
        <v>19</v>
      </c>
      <c r="C50" s="357">
        <v>4864875</v>
      </c>
      <c r="D50" s="40" t="s">
        <v>12</v>
      </c>
      <c r="E50" s="41" t="s">
        <v>341</v>
      </c>
      <c r="F50" s="363">
        <v>1000</v>
      </c>
      <c r="G50" s="333">
        <v>1222</v>
      </c>
      <c r="H50" s="270">
        <v>1190</v>
      </c>
      <c r="I50" s="270">
        <f>G50-H50</f>
        <v>32</v>
      </c>
      <c r="J50" s="270">
        <f>$F50*I50</f>
        <v>32000</v>
      </c>
      <c r="K50" s="270">
        <f>J50/1000000</f>
        <v>0.032</v>
      </c>
      <c r="L50" s="333">
        <v>394</v>
      </c>
      <c r="M50" s="270">
        <v>390</v>
      </c>
      <c r="N50" s="270">
        <f>L50-M50</f>
        <v>4</v>
      </c>
      <c r="O50" s="270">
        <f>$F50*N50</f>
        <v>4000</v>
      </c>
      <c r="P50" s="270">
        <f>O50/1000000</f>
        <v>0.004</v>
      </c>
      <c r="Q50" s="729"/>
    </row>
    <row r="51" spans="1:17" s="456" customFormat="1" ht="12.75" customHeight="1">
      <c r="A51" s="353">
        <v>34</v>
      </c>
      <c r="B51" s="354" t="s">
        <v>20</v>
      </c>
      <c r="C51" s="357">
        <v>4864914</v>
      </c>
      <c r="D51" s="40" t="s">
        <v>12</v>
      </c>
      <c r="E51" s="41" t="s">
        <v>341</v>
      </c>
      <c r="F51" s="363">
        <v>400</v>
      </c>
      <c r="G51" s="333">
        <v>2206</v>
      </c>
      <c r="H51" s="270">
        <v>2126</v>
      </c>
      <c r="I51" s="270">
        <f>G51-H51</f>
        <v>80</v>
      </c>
      <c r="J51" s="270">
        <f>$F51*I51</f>
        <v>32000</v>
      </c>
      <c r="K51" s="270">
        <f>J51/1000000</f>
        <v>0.032</v>
      </c>
      <c r="L51" s="333">
        <v>13</v>
      </c>
      <c r="M51" s="270">
        <v>9</v>
      </c>
      <c r="N51" s="270">
        <f>L51-M51</f>
        <v>4</v>
      </c>
      <c r="O51" s="270">
        <f>$F51*N51</f>
        <v>1600</v>
      </c>
      <c r="P51" s="270">
        <f>O51/1000000</f>
        <v>0.0016</v>
      </c>
      <c r="Q51" s="460"/>
    </row>
    <row r="52" spans="1:17" ht="12.75" customHeight="1">
      <c r="A52" s="353"/>
      <c r="B52" s="356" t="s">
        <v>117</v>
      </c>
      <c r="C52" s="357"/>
      <c r="D52" s="40"/>
      <c r="E52" s="40"/>
      <c r="F52" s="363"/>
      <c r="G52" s="331"/>
      <c r="H52" s="332"/>
      <c r="I52" s="381"/>
      <c r="J52" s="381"/>
      <c r="K52" s="381"/>
      <c r="L52" s="382"/>
      <c r="M52" s="381"/>
      <c r="N52" s="381"/>
      <c r="O52" s="381"/>
      <c r="P52" s="381"/>
      <c r="Q52" s="147"/>
    </row>
    <row r="53" spans="1:17" s="456" customFormat="1" ht="12.75" customHeight="1">
      <c r="A53" s="353">
        <v>35</v>
      </c>
      <c r="B53" s="354" t="s">
        <v>118</v>
      </c>
      <c r="C53" s="357">
        <v>5295199</v>
      </c>
      <c r="D53" s="40" t="s">
        <v>12</v>
      </c>
      <c r="E53" s="41" t="s">
        <v>341</v>
      </c>
      <c r="F53" s="363">
        <v>1000</v>
      </c>
      <c r="G53" s="333">
        <v>998183</v>
      </c>
      <c r="H53" s="334">
        <v>998183</v>
      </c>
      <c r="I53" s="270">
        <f>G53-H53</f>
        <v>0</v>
      </c>
      <c r="J53" s="270">
        <f>$F53*I53</f>
        <v>0</v>
      </c>
      <c r="K53" s="270">
        <f>J53/1000000</f>
        <v>0</v>
      </c>
      <c r="L53" s="333">
        <v>1144</v>
      </c>
      <c r="M53" s="334">
        <v>1144</v>
      </c>
      <c r="N53" s="270">
        <f>L53-M53</f>
        <v>0</v>
      </c>
      <c r="O53" s="270">
        <f>$F53*N53</f>
        <v>0</v>
      </c>
      <c r="P53" s="270">
        <f>O53/1000000</f>
        <v>0</v>
      </c>
      <c r="Q53" s="460"/>
    </row>
    <row r="54" spans="1:17" s="496" customFormat="1" ht="12.75" customHeight="1">
      <c r="A54" s="341">
        <v>36</v>
      </c>
      <c r="B54" s="319" t="s">
        <v>119</v>
      </c>
      <c r="C54" s="357">
        <v>4864809</v>
      </c>
      <c r="D54" s="44" t="s">
        <v>12</v>
      </c>
      <c r="E54" s="41" t="s">
        <v>341</v>
      </c>
      <c r="F54" s="357">
        <v>200</v>
      </c>
      <c r="G54" s="333">
        <v>996941</v>
      </c>
      <c r="H54" s="334">
        <v>997309</v>
      </c>
      <c r="I54" s="270">
        <f>G54-H54</f>
        <v>-368</v>
      </c>
      <c r="J54" s="270">
        <f>$F54*I54</f>
        <v>-73600</v>
      </c>
      <c r="K54" s="270">
        <f>J54/1000000</f>
        <v>-0.0736</v>
      </c>
      <c r="L54" s="333">
        <v>0</v>
      </c>
      <c r="M54" s="334">
        <v>6</v>
      </c>
      <c r="N54" s="270">
        <f>L54-M54</f>
        <v>-6</v>
      </c>
      <c r="O54" s="270">
        <f>$F54*N54</f>
        <v>-1200</v>
      </c>
      <c r="P54" s="270">
        <f>O54/1000000</f>
        <v>-0.0012</v>
      </c>
      <c r="Q54" s="333" t="s">
        <v>471</v>
      </c>
    </row>
    <row r="55" spans="1:17" s="456" customFormat="1" ht="12.75" customHeight="1">
      <c r="A55" s="341"/>
      <c r="B55" s="355" t="s">
        <v>438</v>
      </c>
      <c r="C55" s="357"/>
      <c r="D55" s="44"/>
      <c r="E55" s="41"/>
      <c r="F55" s="357"/>
      <c r="G55" s="333"/>
      <c r="H55" s="334"/>
      <c r="I55" s="270"/>
      <c r="J55" s="270"/>
      <c r="K55" s="270"/>
      <c r="L55" s="333"/>
      <c r="M55" s="334"/>
      <c r="N55" s="270"/>
      <c r="O55" s="270"/>
      <c r="P55" s="270"/>
      <c r="Q55" s="333"/>
    </row>
    <row r="56" spans="1:17" s="456" customFormat="1" ht="12.75" customHeight="1">
      <c r="A56" s="341">
        <v>37</v>
      </c>
      <c r="B56" s="319" t="s">
        <v>35</v>
      </c>
      <c r="C56" s="357">
        <v>5295145</v>
      </c>
      <c r="D56" s="44" t="s">
        <v>12</v>
      </c>
      <c r="E56" s="41" t="s">
        <v>341</v>
      </c>
      <c r="F56" s="357">
        <v>-1000</v>
      </c>
      <c r="G56" s="333">
        <v>983854</v>
      </c>
      <c r="H56" s="270">
        <v>983873</v>
      </c>
      <c r="I56" s="270">
        <f>G56-H56</f>
        <v>-19</v>
      </c>
      <c r="J56" s="270">
        <f>$F56*I56</f>
        <v>19000</v>
      </c>
      <c r="K56" s="270">
        <f>J56/1000000</f>
        <v>0.019</v>
      </c>
      <c r="L56" s="333">
        <v>999984</v>
      </c>
      <c r="M56" s="270">
        <v>999984</v>
      </c>
      <c r="N56" s="270">
        <f>L56-M56</f>
        <v>0</v>
      </c>
      <c r="O56" s="270">
        <f>$F56*N56</f>
        <v>0</v>
      </c>
      <c r="P56" s="270">
        <f>O56/1000000</f>
        <v>0</v>
      </c>
      <c r="Q56" s="333"/>
    </row>
    <row r="57" spans="1:17" s="499" customFormat="1" ht="12.75" customHeight="1" thickBot="1">
      <c r="A57" s="783">
        <v>38</v>
      </c>
      <c r="B57" s="784" t="s">
        <v>173</v>
      </c>
      <c r="C57" s="358">
        <v>5295146</v>
      </c>
      <c r="D57" s="358" t="s">
        <v>12</v>
      </c>
      <c r="E57" s="358" t="s">
        <v>341</v>
      </c>
      <c r="F57" s="358">
        <v>-1000</v>
      </c>
      <c r="G57" s="458">
        <v>997900</v>
      </c>
      <c r="H57" s="270">
        <v>997900</v>
      </c>
      <c r="I57" s="358">
        <f>G57-H57</f>
        <v>0</v>
      </c>
      <c r="J57" s="358">
        <f>$F57*I57</f>
        <v>0</v>
      </c>
      <c r="K57" s="358">
        <f>J57/1000000</f>
        <v>0</v>
      </c>
      <c r="L57" s="458">
        <v>999928</v>
      </c>
      <c r="M57" s="270">
        <v>999928</v>
      </c>
      <c r="N57" s="358">
        <f>L57-M57</f>
        <v>0</v>
      </c>
      <c r="O57" s="358">
        <f>$F57*N57</f>
        <v>0</v>
      </c>
      <c r="P57" s="358">
        <f>O57/1000000</f>
        <v>0</v>
      </c>
      <c r="Q57" s="458"/>
    </row>
    <row r="58" spans="1:17" s="456" customFormat="1" ht="15.75" customHeight="1" thickTop="1">
      <c r="A58" s="341"/>
      <c r="B58" s="319"/>
      <c r="C58" s="357"/>
      <c r="D58" s="44"/>
      <c r="E58" s="41"/>
      <c r="F58" s="357"/>
      <c r="G58" s="334"/>
      <c r="H58" s="334"/>
      <c r="I58" s="270"/>
      <c r="J58" s="270"/>
      <c r="K58" s="270"/>
      <c r="L58" s="334"/>
      <c r="M58" s="334"/>
      <c r="N58" s="270"/>
      <c r="O58" s="270"/>
      <c r="P58" s="270"/>
      <c r="Q58" s="496"/>
    </row>
    <row r="59" spans="2:16" ht="16.5">
      <c r="B59" s="16" t="s">
        <v>137</v>
      </c>
      <c r="F59" s="194"/>
      <c r="I59" s="17"/>
      <c r="J59" s="17"/>
      <c r="K59" s="387">
        <f>SUM(K8:K57)-K31</f>
        <v>-5.118900000000001</v>
      </c>
      <c r="N59" s="17"/>
      <c r="O59" s="17"/>
      <c r="P59" s="387">
        <f>SUM(P8:P57)-P31</f>
        <v>-3.146162500000002</v>
      </c>
    </row>
    <row r="60" spans="2:16" ht="1.5" customHeight="1">
      <c r="B60" s="16"/>
      <c r="F60" s="194"/>
      <c r="I60" s="17"/>
      <c r="J60" s="17"/>
      <c r="K60" s="28"/>
      <c r="N60" s="17"/>
      <c r="O60" s="17"/>
      <c r="P60" s="28"/>
    </row>
    <row r="61" spans="2:16" ht="16.5">
      <c r="B61" s="16" t="s">
        <v>138</v>
      </c>
      <c r="F61" s="194"/>
      <c r="I61" s="17"/>
      <c r="J61" s="17"/>
      <c r="K61" s="387">
        <f>SUM(K59:K60)</f>
        <v>-5.118900000000001</v>
      </c>
      <c r="N61" s="17"/>
      <c r="O61" s="17"/>
      <c r="P61" s="387">
        <f>SUM(P59:P60)</f>
        <v>-3.146162500000002</v>
      </c>
    </row>
    <row r="62" ht="15">
      <c r="F62" s="194"/>
    </row>
    <row r="63" spans="6:17" ht="15">
      <c r="F63" s="194"/>
      <c r="Q63" s="249" t="str">
        <f>NDPL!$Q$1</f>
        <v>APRIL-2018</v>
      </c>
    </row>
    <row r="64" ht="15">
      <c r="F64" s="194"/>
    </row>
    <row r="65" spans="6:17" ht="15">
      <c r="F65" s="194"/>
      <c r="Q65" s="249"/>
    </row>
    <row r="66" spans="1:16" ht="18.75" thickBot="1">
      <c r="A66" s="86" t="s">
        <v>243</v>
      </c>
      <c r="F66" s="194"/>
      <c r="G66" s="6"/>
      <c r="H66" s="6"/>
      <c r="I66" s="46" t="s">
        <v>7</v>
      </c>
      <c r="J66" s="18"/>
      <c r="K66" s="18"/>
      <c r="L66" s="18"/>
      <c r="M66" s="18"/>
      <c r="N66" s="46" t="s">
        <v>391</v>
      </c>
      <c r="O66" s="18"/>
      <c r="P66" s="18"/>
    </row>
    <row r="67" spans="1:17" ht="39.75" thickBot="1" thickTop="1">
      <c r="A67" s="35" t="s">
        <v>8</v>
      </c>
      <c r="B67" s="32" t="s">
        <v>9</v>
      </c>
      <c r="C67" s="33" t="s">
        <v>1</v>
      </c>
      <c r="D67" s="33" t="s">
        <v>2</v>
      </c>
      <c r="E67" s="33" t="s">
        <v>3</v>
      </c>
      <c r="F67" s="33" t="s">
        <v>10</v>
      </c>
      <c r="G67" s="35" t="str">
        <f>NDPL!G5</f>
        <v>FINAL READING 31/04/2018</v>
      </c>
      <c r="H67" s="33" t="str">
        <f>NDPL!H5</f>
        <v>INTIAL READING 01/04/2018</v>
      </c>
      <c r="I67" s="33" t="s">
        <v>4</v>
      </c>
      <c r="J67" s="33" t="s">
        <v>5</v>
      </c>
      <c r="K67" s="33" t="s">
        <v>6</v>
      </c>
      <c r="L67" s="35" t="str">
        <f>NDPL!G5</f>
        <v>FINAL READING 31/04/2018</v>
      </c>
      <c r="M67" s="33" t="str">
        <f>NDPL!H5</f>
        <v>INTIAL READING 01/04/2018</v>
      </c>
      <c r="N67" s="33" t="s">
        <v>4</v>
      </c>
      <c r="O67" s="33" t="s">
        <v>5</v>
      </c>
      <c r="P67" s="33" t="s">
        <v>6</v>
      </c>
      <c r="Q67" s="34" t="s">
        <v>304</v>
      </c>
    </row>
    <row r="68" spans="1:16" ht="17.25" thickBot="1" thickTop="1">
      <c r="A68" s="19"/>
      <c r="B68" s="87"/>
      <c r="C68" s="19"/>
      <c r="D68" s="19"/>
      <c r="E68" s="19"/>
      <c r="F68" s="320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7" ht="15.75" customHeight="1" thickTop="1">
      <c r="A69" s="351"/>
      <c r="B69" s="352" t="s">
        <v>123</v>
      </c>
      <c r="C69" s="36"/>
      <c r="D69" s="36"/>
      <c r="E69" s="36"/>
      <c r="F69" s="321"/>
      <c r="G69" s="29"/>
      <c r="H69" s="468"/>
      <c r="I69" s="468"/>
      <c r="J69" s="468"/>
      <c r="K69" s="468"/>
      <c r="L69" s="29"/>
      <c r="M69" s="468"/>
      <c r="N69" s="468"/>
      <c r="O69" s="468"/>
      <c r="P69" s="468"/>
      <c r="Q69" s="558"/>
    </row>
    <row r="70" spans="1:17" s="456" customFormat="1" ht="15.75" customHeight="1">
      <c r="A70" s="353">
        <v>1</v>
      </c>
      <c r="B70" s="354" t="s">
        <v>15</v>
      </c>
      <c r="C70" s="357">
        <v>4864968</v>
      </c>
      <c r="D70" s="40" t="s">
        <v>12</v>
      </c>
      <c r="E70" s="41" t="s">
        <v>341</v>
      </c>
      <c r="F70" s="363">
        <v>-1000</v>
      </c>
      <c r="G70" s="333">
        <v>978138</v>
      </c>
      <c r="H70" s="334">
        <v>978229</v>
      </c>
      <c r="I70" s="334">
        <f>G70-H70</f>
        <v>-91</v>
      </c>
      <c r="J70" s="334">
        <f>$F70*I70</f>
        <v>91000</v>
      </c>
      <c r="K70" s="334">
        <f>J70/1000000</f>
        <v>0.091</v>
      </c>
      <c r="L70" s="333">
        <v>878983</v>
      </c>
      <c r="M70" s="334">
        <v>879040</v>
      </c>
      <c r="N70" s="334">
        <f>L70-M70</f>
        <v>-57</v>
      </c>
      <c r="O70" s="334">
        <f>$F70*N70</f>
        <v>57000</v>
      </c>
      <c r="P70" s="334">
        <f>O70/1000000</f>
        <v>0.057</v>
      </c>
      <c r="Q70" s="460"/>
    </row>
    <row r="71" spans="1:17" s="456" customFormat="1" ht="15.75" customHeight="1">
      <c r="A71" s="353">
        <v>2</v>
      </c>
      <c r="B71" s="354" t="s">
        <v>16</v>
      </c>
      <c r="C71" s="357">
        <v>5295149</v>
      </c>
      <c r="D71" s="40" t="s">
        <v>12</v>
      </c>
      <c r="E71" s="41" t="s">
        <v>341</v>
      </c>
      <c r="F71" s="363">
        <v>-1000</v>
      </c>
      <c r="G71" s="333">
        <v>996708</v>
      </c>
      <c r="H71" s="334">
        <v>996840</v>
      </c>
      <c r="I71" s="334">
        <f>G71-H71</f>
        <v>-132</v>
      </c>
      <c r="J71" s="334">
        <f>$F71*I71</f>
        <v>132000</v>
      </c>
      <c r="K71" s="334">
        <f>J71/1000000</f>
        <v>0.132</v>
      </c>
      <c r="L71" s="333">
        <v>962255</v>
      </c>
      <c r="M71" s="334">
        <v>962312</v>
      </c>
      <c r="N71" s="334">
        <f>L71-M71</f>
        <v>-57</v>
      </c>
      <c r="O71" s="334">
        <f>$F71*N71</f>
        <v>57000</v>
      </c>
      <c r="P71" s="334">
        <f>O71/1000000</f>
        <v>0.057</v>
      </c>
      <c r="Q71" s="460"/>
    </row>
    <row r="72" spans="1:17" s="456" customFormat="1" ht="15">
      <c r="A72" s="353">
        <v>3</v>
      </c>
      <c r="B72" s="354" t="s">
        <v>17</v>
      </c>
      <c r="C72" s="357">
        <v>4865033</v>
      </c>
      <c r="D72" s="40" t="s">
        <v>12</v>
      </c>
      <c r="E72" s="41" t="s">
        <v>341</v>
      </c>
      <c r="F72" s="363">
        <v>-1000</v>
      </c>
      <c r="G72" s="333">
        <v>996552</v>
      </c>
      <c r="H72" s="334">
        <v>996648</v>
      </c>
      <c r="I72" s="334">
        <f>G72-H72</f>
        <v>-96</v>
      </c>
      <c r="J72" s="334">
        <f>$F72*I72</f>
        <v>96000</v>
      </c>
      <c r="K72" s="334">
        <f>J72/1000000</f>
        <v>0.096</v>
      </c>
      <c r="L72" s="333">
        <v>998880</v>
      </c>
      <c r="M72" s="334">
        <v>998957</v>
      </c>
      <c r="N72" s="334">
        <f>L72-M72</f>
        <v>-77</v>
      </c>
      <c r="O72" s="334">
        <f>$F72*N72</f>
        <v>77000</v>
      </c>
      <c r="P72" s="334">
        <f>O72/1000000</f>
        <v>0.077</v>
      </c>
      <c r="Q72" s="457"/>
    </row>
    <row r="73" spans="1:17" s="456" customFormat="1" ht="15">
      <c r="A73" s="353">
        <v>4</v>
      </c>
      <c r="B73" s="354" t="s">
        <v>163</v>
      </c>
      <c r="C73" s="357">
        <v>5100231</v>
      </c>
      <c r="D73" s="40" t="s">
        <v>12</v>
      </c>
      <c r="E73" s="41" t="s">
        <v>341</v>
      </c>
      <c r="F73" s="363">
        <v>-2000</v>
      </c>
      <c r="G73" s="333">
        <v>983199</v>
      </c>
      <c r="H73" s="334">
        <v>983437</v>
      </c>
      <c r="I73" s="334">
        <f>G73-H73</f>
        <v>-238</v>
      </c>
      <c r="J73" s="334">
        <f>$F73*I73</f>
        <v>476000</v>
      </c>
      <c r="K73" s="334">
        <f>J73/1000000</f>
        <v>0.476</v>
      </c>
      <c r="L73" s="333">
        <v>972140</v>
      </c>
      <c r="M73" s="334">
        <v>972206</v>
      </c>
      <c r="N73" s="334">
        <f>L73-M73</f>
        <v>-66</v>
      </c>
      <c r="O73" s="334">
        <f>$F73*N73</f>
        <v>132000</v>
      </c>
      <c r="P73" s="334">
        <f>O73/1000000</f>
        <v>0.132</v>
      </c>
      <c r="Q73" s="494"/>
    </row>
    <row r="74" spans="1:17" s="456" customFormat="1" ht="15.75" customHeight="1">
      <c r="A74" s="353"/>
      <c r="B74" s="355" t="s">
        <v>124</v>
      </c>
      <c r="C74" s="357"/>
      <c r="D74" s="44"/>
      <c r="E74" s="44"/>
      <c r="F74" s="363"/>
      <c r="G74" s="333"/>
      <c r="H74" s="334"/>
      <c r="I74" s="477"/>
      <c r="J74" s="477"/>
      <c r="K74" s="477"/>
      <c r="L74" s="333"/>
      <c r="M74" s="477"/>
      <c r="N74" s="477"/>
      <c r="O74" s="477"/>
      <c r="P74" s="477"/>
      <c r="Q74" s="460"/>
    </row>
    <row r="75" spans="1:17" s="456" customFormat="1" ht="15.75" customHeight="1">
      <c r="A75" s="353">
        <v>5</v>
      </c>
      <c r="B75" s="354" t="s">
        <v>125</v>
      </c>
      <c r="C75" s="357">
        <v>4864978</v>
      </c>
      <c r="D75" s="40" t="s">
        <v>12</v>
      </c>
      <c r="E75" s="41" t="s">
        <v>341</v>
      </c>
      <c r="F75" s="363">
        <v>-1000</v>
      </c>
      <c r="G75" s="333">
        <v>1118</v>
      </c>
      <c r="H75" s="334">
        <v>1177</v>
      </c>
      <c r="I75" s="477">
        <f aca="true" t="shared" si="12" ref="I75:I81">G75-H75</f>
        <v>-59</v>
      </c>
      <c r="J75" s="477">
        <f aca="true" t="shared" si="13" ref="J75:J80">$F75*I75</f>
        <v>59000</v>
      </c>
      <c r="K75" s="477">
        <f aca="true" t="shared" si="14" ref="K75:K80">J75/1000000</f>
        <v>0.059</v>
      </c>
      <c r="L75" s="333">
        <v>999125</v>
      </c>
      <c r="M75" s="334">
        <v>999125</v>
      </c>
      <c r="N75" s="477">
        <f aca="true" t="shared" si="15" ref="N75:N80">L75-M75</f>
        <v>0</v>
      </c>
      <c r="O75" s="477">
        <f aca="true" t="shared" si="16" ref="O75:O80">$F75*N75</f>
        <v>0</v>
      </c>
      <c r="P75" s="477">
        <f aca="true" t="shared" si="17" ref="P75:P80">O75/1000000</f>
        <v>0</v>
      </c>
      <c r="Q75" s="460"/>
    </row>
    <row r="76" spans="1:17" s="456" customFormat="1" ht="15.75" customHeight="1">
      <c r="A76" s="353">
        <v>6</v>
      </c>
      <c r="B76" s="354" t="s">
        <v>126</v>
      </c>
      <c r="C76" s="357">
        <v>5128449</v>
      </c>
      <c r="D76" s="40" t="s">
        <v>12</v>
      </c>
      <c r="E76" s="41" t="s">
        <v>341</v>
      </c>
      <c r="F76" s="363">
        <v>-1000</v>
      </c>
      <c r="G76" s="333">
        <v>995035</v>
      </c>
      <c r="H76" s="334">
        <v>995147</v>
      </c>
      <c r="I76" s="477">
        <f t="shared" si="12"/>
        <v>-112</v>
      </c>
      <c r="J76" s="477">
        <f t="shared" si="13"/>
        <v>112000</v>
      </c>
      <c r="K76" s="477">
        <f t="shared" si="14"/>
        <v>0.112</v>
      </c>
      <c r="L76" s="333">
        <v>998562</v>
      </c>
      <c r="M76" s="334">
        <v>998563</v>
      </c>
      <c r="N76" s="477">
        <f t="shared" si="15"/>
        <v>-1</v>
      </c>
      <c r="O76" s="477">
        <f t="shared" si="16"/>
        <v>1000</v>
      </c>
      <c r="P76" s="477">
        <f t="shared" si="17"/>
        <v>0.001</v>
      </c>
      <c r="Q76" s="460"/>
    </row>
    <row r="77" spans="1:17" s="456" customFormat="1" ht="15.75" customHeight="1">
      <c r="A77" s="353">
        <v>7</v>
      </c>
      <c r="B77" s="354" t="s">
        <v>127</v>
      </c>
      <c r="C77" s="357">
        <v>5295141</v>
      </c>
      <c r="D77" s="40" t="s">
        <v>12</v>
      </c>
      <c r="E77" s="41" t="s">
        <v>341</v>
      </c>
      <c r="F77" s="363">
        <v>-1000</v>
      </c>
      <c r="G77" s="333">
        <v>2738</v>
      </c>
      <c r="H77" s="334">
        <v>3186</v>
      </c>
      <c r="I77" s="477">
        <f t="shared" si="12"/>
        <v>-448</v>
      </c>
      <c r="J77" s="477">
        <f t="shared" si="13"/>
        <v>448000</v>
      </c>
      <c r="K77" s="477">
        <f t="shared" si="14"/>
        <v>0.448</v>
      </c>
      <c r="L77" s="333">
        <v>999628</v>
      </c>
      <c r="M77" s="334">
        <v>999628</v>
      </c>
      <c r="N77" s="477">
        <f t="shared" si="15"/>
        <v>0</v>
      </c>
      <c r="O77" s="477">
        <f t="shared" si="16"/>
        <v>0</v>
      </c>
      <c r="P77" s="477">
        <f t="shared" si="17"/>
        <v>0</v>
      </c>
      <c r="Q77" s="460"/>
    </row>
    <row r="78" spans="1:17" s="456" customFormat="1" ht="15.75" customHeight="1">
      <c r="A78" s="353">
        <v>8</v>
      </c>
      <c r="B78" s="354" t="s">
        <v>128</v>
      </c>
      <c r="C78" s="357">
        <v>4865167</v>
      </c>
      <c r="D78" s="40" t="s">
        <v>12</v>
      </c>
      <c r="E78" s="41" t="s">
        <v>341</v>
      </c>
      <c r="F78" s="363">
        <v>-1000</v>
      </c>
      <c r="G78" s="333">
        <v>1655</v>
      </c>
      <c r="H78" s="270">
        <v>1655</v>
      </c>
      <c r="I78" s="477">
        <f t="shared" si="12"/>
        <v>0</v>
      </c>
      <c r="J78" s="477">
        <f t="shared" si="13"/>
        <v>0</v>
      </c>
      <c r="K78" s="477">
        <f t="shared" si="14"/>
        <v>0</v>
      </c>
      <c r="L78" s="333">
        <v>980809</v>
      </c>
      <c r="M78" s="334">
        <v>980809</v>
      </c>
      <c r="N78" s="477">
        <f t="shared" si="15"/>
        <v>0</v>
      </c>
      <c r="O78" s="477">
        <f t="shared" si="16"/>
        <v>0</v>
      </c>
      <c r="P78" s="477">
        <f t="shared" si="17"/>
        <v>0</v>
      </c>
      <c r="Q78" s="460"/>
    </row>
    <row r="79" spans="1:17" s="504" customFormat="1" ht="15">
      <c r="A79" s="542">
        <v>9</v>
      </c>
      <c r="B79" s="543" t="s">
        <v>129</v>
      </c>
      <c r="C79" s="544">
        <v>5295134</v>
      </c>
      <c r="D79" s="62" t="s">
        <v>12</v>
      </c>
      <c r="E79" s="63" t="s">
        <v>341</v>
      </c>
      <c r="F79" s="363">
        <v>-1000</v>
      </c>
      <c r="G79" s="333">
        <v>983811</v>
      </c>
      <c r="H79" s="334">
        <v>984653</v>
      </c>
      <c r="I79" s="477">
        <f t="shared" si="12"/>
        <v>-842</v>
      </c>
      <c r="J79" s="477">
        <f t="shared" si="13"/>
        <v>842000</v>
      </c>
      <c r="K79" s="477">
        <f t="shared" si="14"/>
        <v>0.842</v>
      </c>
      <c r="L79" s="333">
        <v>937384</v>
      </c>
      <c r="M79" s="334">
        <v>937384</v>
      </c>
      <c r="N79" s="477">
        <f t="shared" si="15"/>
        <v>0</v>
      </c>
      <c r="O79" s="477">
        <f t="shared" si="16"/>
        <v>0</v>
      </c>
      <c r="P79" s="477">
        <f t="shared" si="17"/>
        <v>0</v>
      </c>
      <c r="Q79" s="545"/>
    </row>
    <row r="80" spans="1:17" s="456" customFormat="1" ht="15.75" customHeight="1">
      <c r="A80" s="353">
        <v>10</v>
      </c>
      <c r="B80" s="354" t="s">
        <v>130</v>
      </c>
      <c r="C80" s="357">
        <v>5295135</v>
      </c>
      <c r="D80" s="40" t="s">
        <v>12</v>
      </c>
      <c r="E80" s="41" t="s">
        <v>341</v>
      </c>
      <c r="F80" s="363">
        <v>-1000</v>
      </c>
      <c r="G80" s="333">
        <v>980176</v>
      </c>
      <c r="H80" s="334">
        <v>980632</v>
      </c>
      <c r="I80" s="334">
        <f t="shared" si="12"/>
        <v>-456</v>
      </c>
      <c r="J80" s="334">
        <f t="shared" si="13"/>
        <v>456000</v>
      </c>
      <c r="K80" s="334">
        <f t="shared" si="14"/>
        <v>0.456</v>
      </c>
      <c r="L80" s="333">
        <v>989673</v>
      </c>
      <c r="M80" s="334">
        <v>989673</v>
      </c>
      <c r="N80" s="334">
        <f t="shared" si="15"/>
        <v>0</v>
      </c>
      <c r="O80" s="334">
        <f t="shared" si="16"/>
        <v>0</v>
      </c>
      <c r="P80" s="334">
        <f t="shared" si="17"/>
        <v>0</v>
      </c>
      <c r="Q80" s="494"/>
    </row>
    <row r="81" spans="1:17" s="456" customFormat="1" ht="15.75" customHeight="1">
      <c r="A81" s="353"/>
      <c r="B81" s="354"/>
      <c r="C81" s="357"/>
      <c r="D81" s="40"/>
      <c r="E81" s="41"/>
      <c r="F81" s="363">
        <v>-1000</v>
      </c>
      <c r="G81" s="333">
        <v>982004</v>
      </c>
      <c r="H81" s="334">
        <v>982627</v>
      </c>
      <c r="I81" s="334">
        <f t="shared" si="12"/>
        <v>-623</v>
      </c>
      <c r="J81" s="334">
        <f>$F81*I81</f>
        <v>623000</v>
      </c>
      <c r="K81" s="334">
        <f>J81/1000000</f>
        <v>0.623</v>
      </c>
      <c r="L81" s="333"/>
      <c r="M81" s="334"/>
      <c r="N81" s="334"/>
      <c r="O81" s="334"/>
      <c r="P81" s="334"/>
      <c r="Q81" s="494"/>
    </row>
    <row r="82" spans="1:17" s="456" customFormat="1" ht="15.75" customHeight="1">
      <c r="A82" s="353"/>
      <c r="B82" s="356" t="s">
        <v>131</v>
      </c>
      <c r="C82" s="357"/>
      <c r="D82" s="40"/>
      <c r="E82" s="40"/>
      <c r="F82" s="363"/>
      <c r="G82" s="333"/>
      <c r="H82" s="334"/>
      <c r="I82" s="477"/>
      <c r="J82" s="477"/>
      <c r="K82" s="477"/>
      <c r="L82" s="333"/>
      <c r="M82" s="477"/>
      <c r="N82" s="477"/>
      <c r="O82" s="477"/>
      <c r="P82" s="477"/>
      <c r="Q82" s="460"/>
    </row>
    <row r="83" spans="1:17" s="456" customFormat="1" ht="15.75" customHeight="1">
      <c r="A83" s="353">
        <v>11</v>
      </c>
      <c r="B83" s="354" t="s">
        <v>132</v>
      </c>
      <c r="C83" s="357">
        <v>5295129</v>
      </c>
      <c r="D83" s="40" t="s">
        <v>12</v>
      </c>
      <c r="E83" s="41" t="s">
        <v>341</v>
      </c>
      <c r="F83" s="363">
        <v>-1000</v>
      </c>
      <c r="G83" s="333">
        <v>992636</v>
      </c>
      <c r="H83" s="334">
        <v>993343</v>
      </c>
      <c r="I83" s="477">
        <f>G83-H83</f>
        <v>-707</v>
      </c>
      <c r="J83" s="477">
        <f>$F83*I83</f>
        <v>707000</v>
      </c>
      <c r="K83" s="477">
        <f>J83/1000000</f>
        <v>0.707</v>
      </c>
      <c r="L83" s="333">
        <v>999979</v>
      </c>
      <c r="M83" s="334">
        <v>1000000</v>
      </c>
      <c r="N83" s="477">
        <f>L83-M83</f>
        <v>-21</v>
      </c>
      <c r="O83" s="477">
        <f>$F83*N83</f>
        <v>21000</v>
      </c>
      <c r="P83" s="477">
        <f>O83/1000000</f>
        <v>0.021</v>
      </c>
      <c r="Q83" s="460"/>
    </row>
    <row r="84" spans="1:17" s="456" customFormat="1" ht="15.75" customHeight="1">
      <c r="A84" s="353"/>
      <c r="B84" s="354"/>
      <c r="C84" s="357"/>
      <c r="D84" s="40"/>
      <c r="E84" s="41"/>
      <c r="F84" s="363">
        <v>-1000</v>
      </c>
      <c r="G84" s="333">
        <v>997779</v>
      </c>
      <c r="H84" s="334">
        <v>998400</v>
      </c>
      <c r="I84" s="477">
        <f>G84-H84</f>
        <v>-621</v>
      </c>
      <c r="J84" s="477">
        <f>$F84*I84</f>
        <v>621000</v>
      </c>
      <c r="K84" s="477">
        <f>J84/1000000</f>
        <v>0.621</v>
      </c>
      <c r="L84" s="333"/>
      <c r="M84" s="334"/>
      <c r="N84" s="477"/>
      <c r="O84" s="477"/>
      <c r="P84" s="477"/>
      <c r="Q84" s="460"/>
    </row>
    <row r="85" spans="1:17" s="456" customFormat="1" ht="15.75" customHeight="1">
      <c r="A85" s="353">
        <v>12</v>
      </c>
      <c r="B85" s="354" t="s">
        <v>133</v>
      </c>
      <c r="C85" s="357">
        <v>4864917</v>
      </c>
      <c r="D85" s="40" t="s">
        <v>12</v>
      </c>
      <c r="E85" s="41" t="s">
        <v>341</v>
      </c>
      <c r="F85" s="363">
        <v>-1000</v>
      </c>
      <c r="G85" s="333">
        <v>959576</v>
      </c>
      <c r="H85" s="334">
        <v>959308</v>
      </c>
      <c r="I85" s="477">
        <f>G85-H85</f>
        <v>268</v>
      </c>
      <c r="J85" s="477">
        <f>$F85*I85</f>
        <v>-268000</v>
      </c>
      <c r="K85" s="477">
        <f>J85/1000000</f>
        <v>-0.268</v>
      </c>
      <c r="L85" s="333">
        <v>829307</v>
      </c>
      <c r="M85" s="334">
        <v>829366</v>
      </c>
      <c r="N85" s="477">
        <f>L85-M85</f>
        <v>-59</v>
      </c>
      <c r="O85" s="477">
        <f>$F85*N85</f>
        <v>59000</v>
      </c>
      <c r="P85" s="477">
        <f>O85/1000000</f>
        <v>0.059</v>
      </c>
      <c r="Q85" s="460"/>
    </row>
    <row r="86" spans="1:17" s="456" customFormat="1" ht="15.75" customHeight="1">
      <c r="A86" s="353"/>
      <c r="B86" s="355" t="s">
        <v>134</v>
      </c>
      <c r="C86" s="357"/>
      <c r="D86" s="44"/>
      <c r="E86" s="44"/>
      <c r="F86" s="363"/>
      <c r="G86" s="333"/>
      <c r="H86" s="334"/>
      <c r="I86" s="477"/>
      <c r="J86" s="477"/>
      <c r="K86" s="477"/>
      <c r="L86" s="333"/>
      <c r="M86" s="477"/>
      <c r="N86" s="477"/>
      <c r="O86" s="477"/>
      <c r="P86" s="477"/>
      <c r="Q86" s="460"/>
    </row>
    <row r="87" spans="1:17" s="456" customFormat="1" ht="19.5" customHeight="1">
      <c r="A87" s="353">
        <v>13</v>
      </c>
      <c r="B87" s="354" t="s">
        <v>135</v>
      </c>
      <c r="C87" s="357">
        <v>4865053</v>
      </c>
      <c r="D87" s="40" t="s">
        <v>12</v>
      </c>
      <c r="E87" s="41" t="s">
        <v>341</v>
      </c>
      <c r="F87" s="363">
        <v>-1000</v>
      </c>
      <c r="G87" s="333">
        <v>24409</v>
      </c>
      <c r="H87" s="334">
        <v>23653</v>
      </c>
      <c r="I87" s="477">
        <f>G87-H87</f>
        <v>756</v>
      </c>
      <c r="J87" s="477">
        <f>$F87*I87</f>
        <v>-756000</v>
      </c>
      <c r="K87" s="477">
        <f>J87/1000000</f>
        <v>-0.756</v>
      </c>
      <c r="L87" s="333">
        <v>33706</v>
      </c>
      <c r="M87" s="334">
        <v>33706</v>
      </c>
      <c r="N87" s="477">
        <f>L87-M87</f>
        <v>0</v>
      </c>
      <c r="O87" s="477">
        <f>$F87*N87</f>
        <v>0</v>
      </c>
      <c r="P87" s="477">
        <f>O87/1000000</f>
        <v>0</v>
      </c>
      <c r="Q87" s="471"/>
    </row>
    <row r="88" spans="1:17" s="456" customFormat="1" ht="19.5" customHeight="1">
      <c r="A88" s="353">
        <v>14</v>
      </c>
      <c r="B88" s="354" t="s">
        <v>136</v>
      </c>
      <c r="C88" s="357">
        <v>5128445</v>
      </c>
      <c r="D88" s="40" t="s">
        <v>12</v>
      </c>
      <c r="E88" s="41" t="s">
        <v>341</v>
      </c>
      <c r="F88" s="363">
        <v>-1000</v>
      </c>
      <c r="G88" s="333">
        <v>9555</v>
      </c>
      <c r="H88" s="334">
        <v>9334</v>
      </c>
      <c r="I88" s="334">
        <f>G88-H88</f>
        <v>221</v>
      </c>
      <c r="J88" s="334">
        <f>$F88*I88</f>
        <v>-221000</v>
      </c>
      <c r="K88" s="334">
        <f>J88/1000000</f>
        <v>-0.221</v>
      </c>
      <c r="L88" s="333">
        <v>999918</v>
      </c>
      <c r="M88" s="334">
        <v>999918</v>
      </c>
      <c r="N88" s="334">
        <f>L88-M88</f>
        <v>0</v>
      </c>
      <c r="O88" s="334">
        <f>$F88*N88</f>
        <v>0</v>
      </c>
      <c r="P88" s="334">
        <f>O88/1000000</f>
        <v>0</v>
      </c>
      <c r="Q88" s="471"/>
    </row>
    <row r="89" spans="1:17" s="456" customFormat="1" ht="19.5" customHeight="1">
      <c r="A89" s="353">
        <v>15</v>
      </c>
      <c r="B89" s="354" t="s">
        <v>405</v>
      </c>
      <c r="C89" s="357">
        <v>5295165</v>
      </c>
      <c r="D89" s="40" t="s">
        <v>12</v>
      </c>
      <c r="E89" s="41" t="s">
        <v>341</v>
      </c>
      <c r="F89" s="363">
        <v>-1000</v>
      </c>
      <c r="G89" s="333">
        <v>967469</v>
      </c>
      <c r="H89" s="334">
        <v>967213</v>
      </c>
      <c r="I89" s="334">
        <f>G89-H89</f>
        <v>256</v>
      </c>
      <c r="J89" s="334">
        <f>$F89*I89</f>
        <v>-256000</v>
      </c>
      <c r="K89" s="334">
        <f>J89/1000000</f>
        <v>-0.256</v>
      </c>
      <c r="L89" s="333">
        <v>919598</v>
      </c>
      <c r="M89" s="334">
        <v>919598</v>
      </c>
      <c r="N89" s="334">
        <f>L89-M89</f>
        <v>0</v>
      </c>
      <c r="O89" s="334">
        <f>$F89*N89</f>
        <v>0</v>
      </c>
      <c r="P89" s="334">
        <f>O89/1000000</f>
        <v>0</v>
      </c>
      <c r="Q89" s="471"/>
    </row>
    <row r="90" spans="1:17" s="456" customFormat="1" ht="14.25" customHeight="1">
      <c r="A90" s="353"/>
      <c r="B90" s="356" t="s">
        <v>141</v>
      </c>
      <c r="C90" s="357"/>
      <c r="D90" s="40"/>
      <c r="E90" s="40"/>
      <c r="F90" s="363"/>
      <c r="G90" s="384"/>
      <c r="H90" s="334"/>
      <c r="I90" s="334"/>
      <c r="J90" s="334"/>
      <c r="K90" s="334"/>
      <c r="L90" s="384"/>
      <c r="M90" s="334"/>
      <c r="N90" s="334"/>
      <c r="O90" s="334"/>
      <c r="P90" s="334"/>
      <c r="Q90" s="460"/>
    </row>
    <row r="91" spans="1:17" s="499" customFormat="1" ht="15.75" thickBot="1">
      <c r="A91" s="725">
        <v>16</v>
      </c>
      <c r="B91" s="726" t="s">
        <v>142</v>
      </c>
      <c r="C91" s="358">
        <v>4865087</v>
      </c>
      <c r="D91" s="88" t="s">
        <v>12</v>
      </c>
      <c r="E91" s="502" t="s">
        <v>341</v>
      </c>
      <c r="F91" s="358">
        <v>100</v>
      </c>
      <c r="G91" s="458">
        <v>0</v>
      </c>
      <c r="H91" s="459">
        <v>0</v>
      </c>
      <c r="I91" s="459">
        <f>G91-H91</f>
        <v>0</v>
      </c>
      <c r="J91" s="459">
        <f>$F91*I91</f>
        <v>0</v>
      </c>
      <c r="K91" s="459">
        <f>J91/1000000</f>
        <v>0</v>
      </c>
      <c r="L91" s="458">
        <v>0</v>
      </c>
      <c r="M91" s="459">
        <v>0</v>
      </c>
      <c r="N91" s="459">
        <f>L91-M91</f>
        <v>0</v>
      </c>
      <c r="O91" s="459">
        <f>$F91*N91</f>
        <v>0</v>
      </c>
      <c r="P91" s="459">
        <f>O91/1000000</f>
        <v>0</v>
      </c>
      <c r="Q91" s="727"/>
    </row>
    <row r="92" spans="1:17" ht="18.75" thickTop="1">
      <c r="A92" s="456"/>
      <c r="B92" s="296" t="s">
        <v>245</v>
      </c>
      <c r="C92" s="456"/>
      <c r="D92" s="456"/>
      <c r="E92" s="456"/>
      <c r="F92" s="603"/>
      <c r="G92" s="456"/>
      <c r="H92" s="456"/>
      <c r="I92" s="559"/>
      <c r="J92" s="559"/>
      <c r="K92" s="150">
        <f>SUM(K70:K91)</f>
        <v>3.162</v>
      </c>
      <c r="L92" s="496"/>
      <c r="M92" s="456"/>
      <c r="N92" s="559"/>
      <c r="O92" s="559"/>
      <c r="P92" s="150">
        <f>SUM(P70:P91)</f>
        <v>0.404</v>
      </c>
      <c r="Q92" s="456"/>
    </row>
    <row r="93" spans="2:16" ht="18">
      <c r="B93" s="296"/>
      <c r="F93" s="194"/>
      <c r="I93" s="17"/>
      <c r="J93" s="17"/>
      <c r="K93" s="20"/>
      <c r="L93" s="18"/>
      <c r="N93" s="17"/>
      <c r="O93" s="17"/>
      <c r="P93" s="298"/>
    </row>
    <row r="94" spans="2:16" ht="18">
      <c r="B94" s="296" t="s">
        <v>144</v>
      </c>
      <c r="F94" s="194"/>
      <c r="I94" s="17"/>
      <c r="J94" s="17"/>
      <c r="K94" s="350">
        <f>SUM(K92:K93)</f>
        <v>3.162</v>
      </c>
      <c r="L94" s="18"/>
      <c r="N94" s="17"/>
      <c r="O94" s="17"/>
      <c r="P94" s="350">
        <f>SUM(P92:P93)</f>
        <v>0.404</v>
      </c>
    </row>
    <row r="95" spans="6:16" ht="15">
      <c r="F95" s="194"/>
      <c r="I95" s="17"/>
      <c r="J95" s="17"/>
      <c r="K95" s="20"/>
      <c r="L95" s="18"/>
      <c r="N95" s="17"/>
      <c r="O95" s="17"/>
      <c r="P95" s="20"/>
    </row>
    <row r="96" spans="6:16" ht="15">
      <c r="F96" s="194"/>
      <c r="I96" s="17"/>
      <c r="J96" s="17"/>
      <c r="K96" s="20"/>
      <c r="L96" s="18"/>
      <c r="N96" s="17"/>
      <c r="O96" s="17"/>
      <c r="P96" s="20"/>
    </row>
    <row r="97" spans="6:18" ht="15">
      <c r="F97" s="194"/>
      <c r="I97" s="17"/>
      <c r="J97" s="17"/>
      <c r="K97" s="20"/>
      <c r="L97" s="18"/>
      <c r="N97" s="17"/>
      <c r="O97" s="17"/>
      <c r="P97" s="20"/>
      <c r="Q97" s="249" t="str">
        <f>NDPL!Q1</f>
        <v>APRIL-2018</v>
      </c>
      <c r="R97" s="249"/>
    </row>
    <row r="98" spans="1:16" ht="18.75" thickBot="1">
      <c r="A98" s="309" t="s">
        <v>244</v>
      </c>
      <c r="F98" s="194"/>
      <c r="G98" s="6"/>
      <c r="H98" s="6"/>
      <c r="I98" s="46" t="s">
        <v>7</v>
      </c>
      <c r="J98" s="18"/>
      <c r="K98" s="18"/>
      <c r="L98" s="18"/>
      <c r="M98" s="18"/>
      <c r="N98" s="46" t="s">
        <v>391</v>
      </c>
      <c r="O98" s="18"/>
      <c r="P98" s="18"/>
    </row>
    <row r="99" spans="1:17" ht="48" customHeight="1" thickBot="1" thickTop="1">
      <c r="A99" s="35" t="s">
        <v>8</v>
      </c>
      <c r="B99" s="32" t="s">
        <v>9</v>
      </c>
      <c r="C99" s="33" t="s">
        <v>1</v>
      </c>
      <c r="D99" s="33" t="s">
        <v>2</v>
      </c>
      <c r="E99" s="33" t="s">
        <v>3</v>
      </c>
      <c r="F99" s="33" t="s">
        <v>10</v>
      </c>
      <c r="G99" s="35" t="str">
        <f>NDPL!G5</f>
        <v>FINAL READING 31/04/2018</v>
      </c>
      <c r="H99" s="33" t="str">
        <f>NDPL!H5</f>
        <v>INTIAL READING 01/04/2018</v>
      </c>
      <c r="I99" s="33" t="s">
        <v>4</v>
      </c>
      <c r="J99" s="33" t="s">
        <v>5</v>
      </c>
      <c r="K99" s="33" t="s">
        <v>6</v>
      </c>
      <c r="L99" s="35" t="str">
        <f>NDPL!G5</f>
        <v>FINAL READING 31/04/2018</v>
      </c>
      <c r="M99" s="33" t="str">
        <f>NDPL!H5</f>
        <v>INTIAL READING 01/04/2018</v>
      </c>
      <c r="N99" s="33" t="s">
        <v>4</v>
      </c>
      <c r="O99" s="33" t="s">
        <v>5</v>
      </c>
      <c r="P99" s="33" t="s">
        <v>6</v>
      </c>
      <c r="Q99" s="34" t="s">
        <v>304</v>
      </c>
    </row>
    <row r="100" spans="1:16" ht="17.25" thickBot="1" thickTop="1">
      <c r="A100" s="5"/>
      <c r="B100" s="43"/>
      <c r="C100" s="4"/>
      <c r="D100" s="4"/>
      <c r="E100" s="4"/>
      <c r="F100" s="322"/>
      <c r="G100" s="4"/>
      <c r="H100" s="4"/>
      <c r="I100" s="4"/>
      <c r="J100" s="4"/>
      <c r="K100" s="4"/>
      <c r="L100" s="19"/>
      <c r="M100" s="4"/>
      <c r="N100" s="4"/>
      <c r="O100" s="4"/>
      <c r="P100" s="4"/>
    </row>
    <row r="101" spans="1:17" ht="15.75" customHeight="1" thickTop="1">
      <c r="A101" s="351"/>
      <c r="B101" s="360" t="s">
        <v>31</v>
      </c>
      <c r="C101" s="361"/>
      <c r="D101" s="81"/>
      <c r="E101" s="89"/>
      <c r="F101" s="323"/>
      <c r="G101" s="31"/>
      <c r="H101" s="24"/>
      <c r="I101" s="25"/>
      <c r="J101" s="25"/>
      <c r="K101" s="25"/>
      <c r="L101" s="23"/>
      <c r="M101" s="24"/>
      <c r="N101" s="25"/>
      <c r="O101" s="25"/>
      <c r="P101" s="25"/>
      <c r="Q101" s="146"/>
    </row>
    <row r="102" spans="1:17" s="456" customFormat="1" ht="15.75" customHeight="1">
      <c r="A102" s="353">
        <v>1</v>
      </c>
      <c r="B102" s="354" t="s">
        <v>32</v>
      </c>
      <c r="C102" s="357">
        <v>4864791</v>
      </c>
      <c r="D102" s="464" t="s">
        <v>12</v>
      </c>
      <c r="E102" s="465" t="s">
        <v>341</v>
      </c>
      <c r="F102" s="363">
        <v>-266.67</v>
      </c>
      <c r="G102" s="333">
        <v>879</v>
      </c>
      <c r="H102" s="270">
        <v>471</v>
      </c>
      <c r="I102" s="270">
        <f>G102-H102</f>
        <v>408</v>
      </c>
      <c r="J102" s="270">
        <f>$F102*I102</f>
        <v>-108801.36</v>
      </c>
      <c r="K102" s="270">
        <f>J102/1000000</f>
        <v>-0.10880136</v>
      </c>
      <c r="L102" s="333">
        <v>0</v>
      </c>
      <c r="M102" s="270">
        <v>0</v>
      </c>
      <c r="N102" s="270">
        <f>L102-M102</f>
        <v>0</v>
      </c>
      <c r="O102" s="270">
        <f>$F102*N102</f>
        <v>0</v>
      </c>
      <c r="P102" s="270">
        <f>O102/1000000</f>
        <v>0</v>
      </c>
      <c r="Q102" s="490"/>
    </row>
    <row r="103" spans="1:17" s="456" customFormat="1" ht="15.75" customHeight="1">
      <c r="A103" s="353">
        <v>2</v>
      </c>
      <c r="B103" s="354" t="s">
        <v>33</v>
      </c>
      <c r="C103" s="357">
        <v>5128405</v>
      </c>
      <c r="D103" s="40" t="s">
        <v>12</v>
      </c>
      <c r="E103" s="41" t="s">
        <v>341</v>
      </c>
      <c r="F103" s="363">
        <v>-500</v>
      </c>
      <c r="G103" s="333">
        <v>7080</v>
      </c>
      <c r="H103" s="334">
        <v>7007</v>
      </c>
      <c r="I103" s="270">
        <f aca="true" t="shared" si="18" ref="I103:I108">G103-H103</f>
        <v>73</v>
      </c>
      <c r="J103" s="270">
        <f aca="true" t="shared" si="19" ref="J103:J111">$F103*I103</f>
        <v>-36500</v>
      </c>
      <c r="K103" s="270">
        <f aca="true" t="shared" si="20" ref="K103:K111">J103/1000000</f>
        <v>-0.0365</v>
      </c>
      <c r="L103" s="333">
        <v>1764</v>
      </c>
      <c r="M103" s="334">
        <v>1765</v>
      </c>
      <c r="N103" s="334">
        <f aca="true" t="shared" si="21" ref="N103:N108">L103-M103</f>
        <v>-1</v>
      </c>
      <c r="O103" s="334">
        <f aca="true" t="shared" si="22" ref="O103:O111">$F103*N103</f>
        <v>500</v>
      </c>
      <c r="P103" s="334">
        <f aca="true" t="shared" si="23" ref="P103:P111">O103/1000000</f>
        <v>0.0005</v>
      </c>
      <c r="Q103" s="460"/>
    </row>
    <row r="104" spans="1:17" s="456" customFormat="1" ht="15.75" customHeight="1">
      <c r="A104" s="353"/>
      <c r="B104" s="356" t="s">
        <v>370</v>
      </c>
      <c r="C104" s="357"/>
      <c r="D104" s="40"/>
      <c r="E104" s="41"/>
      <c r="F104" s="363"/>
      <c r="G104" s="385"/>
      <c r="H104" s="270"/>
      <c r="I104" s="270"/>
      <c r="J104" s="270"/>
      <c r="K104" s="270"/>
      <c r="L104" s="333" t="e">
        <v>#N/A</v>
      </c>
      <c r="M104" s="334"/>
      <c r="N104" s="334"/>
      <c r="O104" s="334"/>
      <c r="P104" s="334"/>
      <c r="Q104" s="460"/>
    </row>
    <row r="105" spans="1:17" s="456" customFormat="1" ht="15">
      <c r="A105" s="353">
        <v>3</v>
      </c>
      <c r="B105" s="319" t="s">
        <v>109</v>
      </c>
      <c r="C105" s="357">
        <v>4865107</v>
      </c>
      <c r="D105" s="44" t="s">
        <v>12</v>
      </c>
      <c r="E105" s="41" t="s">
        <v>341</v>
      </c>
      <c r="F105" s="363">
        <v>-266.66</v>
      </c>
      <c r="G105" s="333">
        <v>3713</v>
      </c>
      <c r="H105" s="334">
        <v>3670</v>
      </c>
      <c r="I105" s="270">
        <f>G105-H105</f>
        <v>43</v>
      </c>
      <c r="J105" s="270">
        <f>$F105*I105</f>
        <v>-11466.380000000001</v>
      </c>
      <c r="K105" s="270">
        <f>J105/1000000</f>
        <v>-0.011466380000000002</v>
      </c>
      <c r="L105" s="333">
        <v>557</v>
      </c>
      <c r="M105" s="334">
        <v>547</v>
      </c>
      <c r="N105" s="334">
        <f>L105-M105</f>
        <v>10</v>
      </c>
      <c r="O105" s="334">
        <f>$F105*N105</f>
        <v>-2666.6000000000004</v>
      </c>
      <c r="P105" s="334">
        <f>O105/1000000</f>
        <v>-0.0026666000000000003</v>
      </c>
      <c r="Q105" s="491"/>
    </row>
    <row r="106" spans="1:17" s="456" customFormat="1" ht="15.75" customHeight="1">
      <c r="A106" s="353">
        <v>4</v>
      </c>
      <c r="B106" s="354" t="s">
        <v>110</v>
      </c>
      <c r="C106" s="357">
        <v>4865137</v>
      </c>
      <c r="D106" s="40" t="s">
        <v>12</v>
      </c>
      <c r="E106" s="41" t="s">
        <v>341</v>
      </c>
      <c r="F106" s="363">
        <v>-100</v>
      </c>
      <c r="G106" s="333">
        <v>79406</v>
      </c>
      <c r="H106" s="334">
        <v>79268</v>
      </c>
      <c r="I106" s="270">
        <f t="shared" si="18"/>
        <v>138</v>
      </c>
      <c r="J106" s="270">
        <f t="shared" si="19"/>
        <v>-13800</v>
      </c>
      <c r="K106" s="270">
        <f t="shared" si="20"/>
        <v>-0.0138</v>
      </c>
      <c r="L106" s="333">
        <v>144158</v>
      </c>
      <c r="M106" s="334">
        <v>144097</v>
      </c>
      <c r="N106" s="334">
        <f t="shared" si="21"/>
        <v>61</v>
      </c>
      <c r="O106" s="334">
        <f t="shared" si="22"/>
        <v>-6100</v>
      </c>
      <c r="P106" s="334">
        <f t="shared" si="23"/>
        <v>-0.0061</v>
      </c>
      <c r="Q106" s="460"/>
    </row>
    <row r="107" spans="1:17" s="456" customFormat="1" ht="15">
      <c r="A107" s="353">
        <v>5</v>
      </c>
      <c r="B107" s="354" t="s">
        <v>111</v>
      </c>
      <c r="C107" s="357">
        <v>4865138</v>
      </c>
      <c r="D107" s="40" t="s">
        <v>12</v>
      </c>
      <c r="E107" s="41" t="s">
        <v>341</v>
      </c>
      <c r="F107" s="363">
        <v>-200</v>
      </c>
      <c r="G107" s="333">
        <v>968040</v>
      </c>
      <c r="H107" s="334">
        <v>968131</v>
      </c>
      <c r="I107" s="270">
        <f>G107-H107</f>
        <v>-91</v>
      </c>
      <c r="J107" s="270">
        <f t="shared" si="19"/>
        <v>18200</v>
      </c>
      <c r="K107" s="270">
        <f t="shared" si="20"/>
        <v>0.0182</v>
      </c>
      <c r="L107" s="333">
        <v>994954</v>
      </c>
      <c r="M107" s="334">
        <v>994949</v>
      </c>
      <c r="N107" s="334">
        <f>L107-M107</f>
        <v>5</v>
      </c>
      <c r="O107" s="334">
        <f t="shared" si="22"/>
        <v>-1000</v>
      </c>
      <c r="P107" s="334">
        <f t="shared" si="23"/>
        <v>-0.001</v>
      </c>
      <c r="Q107" s="775"/>
    </row>
    <row r="108" spans="1:17" s="456" customFormat="1" ht="15">
      <c r="A108" s="353">
        <v>6</v>
      </c>
      <c r="B108" s="354" t="s">
        <v>112</v>
      </c>
      <c r="C108" s="357">
        <v>5295200</v>
      </c>
      <c r="D108" s="40" t="s">
        <v>12</v>
      </c>
      <c r="E108" s="41" t="s">
        <v>341</v>
      </c>
      <c r="F108" s="363">
        <v>-200</v>
      </c>
      <c r="G108" s="333">
        <v>49011</v>
      </c>
      <c r="H108" s="334">
        <v>48753</v>
      </c>
      <c r="I108" s="270">
        <f t="shared" si="18"/>
        <v>258</v>
      </c>
      <c r="J108" s="270">
        <f t="shared" si="19"/>
        <v>-51600</v>
      </c>
      <c r="K108" s="270">
        <f t="shared" si="20"/>
        <v>-0.0516</v>
      </c>
      <c r="L108" s="333">
        <v>118682</v>
      </c>
      <c r="M108" s="334">
        <v>118643</v>
      </c>
      <c r="N108" s="334">
        <f t="shared" si="21"/>
        <v>39</v>
      </c>
      <c r="O108" s="334">
        <f t="shared" si="22"/>
        <v>-7800</v>
      </c>
      <c r="P108" s="334">
        <f t="shared" si="23"/>
        <v>-0.0078</v>
      </c>
      <c r="Q108" s="714"/>
    </row>
    <row r="109" spans="1:17" s="456" customFormat="1" ht="15">
      <c r="A109" s="353">
        <v>7</v>
      </c>
      <c r="B109" s="354" t="s">
        <v>113</v>
      </c>
      <c r="C109" s="357">
        <v>4865050</v>
      </c>
      <c r="D109" s="40" t="s">
        <v>12</v>
      </c>
      <c r="E109" s="41" t="s">
        <v>341</v>
      </c>
      <c r="F109" s="363">
        <v>-800</v>
      </c>
      <c r="G109" s="333">
        <v>18856</v>
      </c>
      <c r="H109" s="334">
        <v>18780</v>
      </c>
      <c r="I109" s="270">
        <f aca="true" t="shared" si="24" ref="I109:I114">G109-H109</f>
        <v>76</v>
      </c>
      <c r="J109" s="270">
        <f t="shared" si="19"/>
        <v>-60800</v>
      </c>
      <c r="K109" s="270">
        <f t="shared" si="20"/>
        <v>-0.0608</v>
      </c>
      <c r="L109" s="333">
        <v>13867</v>
      </c>
      <c r="M109" s="334">
        <v>13864</v>
      </c>
      <c r="N109" s="334">
        <f aca="true" t="shared" si="25" ref="N109:N114">L109-M109</f>
        <v>3</v>
      </c>
      <c r="O109" s="334">
        <f t="shared" si="22"/>
        <v>-2400</v>
      </c>
      <c r="P109" s="334">
        <f t="shared" si="23"/>
        <v>-0.0024</v>
      </c>
      <c r="Q109" s="471"/>
    </row>
    <row r="110" spans="1:17" s="456" customFormat="1" ht="15.75" customHeight="1">
      <c r="A110" s="353">
        <v>8</v>
      </c>
      <c r="B110" s="354" t="s">
        <v>366</v>
      </c>
      <c r="C110" s="357">
        <v>4865150</v>
      </c>
      <c r="D110" s="40" t="s">
        <v>12</v>
      </c>
      <c r="E110" s="41" t="s">
        <v>341</v>
      </c>
      <c r="F110" s="363">
        <v>-2000</v>
      </c>
      <c r="G110" s="333">
        <v>71612</v>
      </c>
      <c r="H110" s="334">
        <v>71571</v>
      </c>
      <c r="I110" s="270">
        <f t="shared" si="24"/>
        <v>41</v>
      </c>
      <c r="J110" s="270">
        <f t="shared" si="19"/>
        <v>-82000</v>
      </c>
      <c r="K110" s="270">
        <f t="shared" si="20"/>
        <v>-0.082</v>
      </c>
      <c r="L110" s="333">
        <v>101080</v>
      </c>
      <c r="M110" s="334">
        <v>101079</v>
      </c>
      <c r="N110" s="334">
        <f t="shared" si="25"/>
        <v>1</v>
      </c>
      <c r="O110" s="334">
        <f t="shared" si="22"/>
        <v>-2000</v>
      </c>
      <c r="P110" s="334">
        <f t="shared" si="23"/>
        <v>-0.002</v>
      </c>
      <c r="Q110" s="491" t="s">
        <v>471</v>
      </c>
    </row>
    <row r="111" spans="1:17" s="456" customFormat="1" ht="15.75" customHeight="1">
      <c r="A111" s="353">
        <v>9</v>
      </c>
      <c r="B111" s="354" t="s">
        <v>388</v>
      </c>
      <c r="C111" s="357">
        <v>5128434</v>
      </c>
      <c r="D111" s="40" t="s">
        <v>12</v>
      </c>
      <c r="E111" s="41" t="s">
        <v>341</v>
      </c>
      <c r="F111" s="363">
        <v>-800</v>
      </c>
      <c r="G111" s="333">
        <v>970482</v>
      </c>
      <c r="H111" s="334">
        <v>970606</v>
      </c>
      <c r="I111" s="270">
        <f t="shared" si="24"/>
        <v>-124</v>
      </c>
      <c r="J111" s="270">
        <f t="shared" si="19"/>
        <v>99200</v>
      </c>
      <c r="K111" s="270">
        <f t="shared" si="20"/>
        <v>0.0992</v>
      </c>
      <c r="L111" s="333">
        <v>986566</v>
      </c>
      <c r="M111" s="334">
        <v>986568</v>
      </c>
      <c r="N111" s="334">
        <f t="shared" si="25"/>
        <v>-2</v>
      </c>
      <c r="O111" s="334">
        <f t="shared" si="22"/>
        <v>1600</v>
      </c>
      <c r="P111" s="334">
        <f t="shared" si="23"/>
        <v>0.0016</v>
      </c>
      <c r="Q111" s="460"/>
    </row>
    <row r="112" spans="1:17" s="456" customFormat="1" ht="15.75" customHeight="1">
      <c r="A112" s="353">
        <v>10</v>
      </c>
      <c r="B112" s="354" t="s">
        <v>387</v>
      </c>
      <c r="C112" s="357">
        <v>4864998</v>
      </c>
      <c r="D112" s="40" t="s">
        <v>12</v>
      </c>
      <c r="E112" s="41" t="s">
        <v>341</v>
      </c>
      <c r="F112" s="363">
        <v>-800</v>
      </c>
      <c r="G112" s="333">
        <v>975311</v>
      </c>
      <c r="H112" s="334">
        <v>975493</v>
      </c>
      <c r="I112" s="270">
        <f>G112-H112</f>
        <v>-182</v>
      </c>
      <c r="J112" s="270">
        <f>$F112*I112</f>
        <v>145600</v>
      </c>
      <c r="K112" s="270">
        <f>J112/1000000</f>
        <v>0.1456</v>
      </c>
      <c r="L112" s="333">
        <v>987306</v>
      </c>
      <c r="M112" s="334">
        <v>987337</v>
      </c>
      <c r="N112" s="334">
        <f>L112-M112</f>
        <v>-31</v>
      </c>
      <c r="O112" s="334">
        <f>$F112*N112</f>
        <v>24800</v>
      </c>
      <c r="P112" s="334">
        <f>O112/1000000</f>
        <v>0.0248</v>
      </c>
      <c r="Q112" s="460"/>
    </row>
    <row r="113" spans="1:17" s="456" customFormat="1" ht="15.75" customHeight="1">
      <c r="A113" s="353">
        <v>11</v>
      </c>
      <c r="B113" s="354" t="s">
        <v>381</v>
      </c>
      <c r="C113" s="357">
        <v>4864993</v>
      </c>
      <c r="D113" s="162" t="s">
        <v>12</v>
      </c>
      <c r="E113" s="252" t="s">
        <v>341</v>
      </c>
      <c r="F113" s="363">
        <v>-800</v>
      </c>
      <c r="G113" s="333">
        <v>983764</v>
      </c>
      <c r="H113" s="334">
        <v>984022</v>
      </c>
      <c r="I113" s="270">
        <f>G113-H113</f>
        <v>-258</v>
      </c>
      <c r="J113" s="270">
        <f>$F113*I113</f>
        <v>206400</v>
      </c>
      <c r="K113" s="270">
        <f>J113/1000000</f>
        <v>0.2064</v>
      </c>
      <c r="L113" s="333">
        <v>993919</v>
      </c>
      <c r="M113" s="334">
        <v>993925</v>
      </c>
      <c r="N113" s="334">
        <f>L113-M113</f>
        <v>-6</v>
      </c>
      <c r="O113" s="334">
        <f>$F113*N113</f>
        <v>4800</v>
      </c>
      <c r="P113" s="334">
        <f>O113/1000000</f>
        <v>0.0048</v>
      </c>
      <c r="Q113" s="461"/>
    </row>
    <row r="114" spans="1:17" s="456" customFormat="1" ht="15.75" customHeight="1">
      <c r="A114" s="353">
        <v>12</v>
      </c>
      <c r="B114" s="354" t="s">
        <v>423</v>
      </c>
      <c r="C114" s="357">
        <v>5128447</v>
      </c>
      <c r="D114" s="162" t="s">
        <v>12</v>
      </c>
      <c r="E114" s="252" t="s">
        <v>341</v>
      </c>
      <c r="F114" s="363">
        <v>-800</v>
      </c>
      <c r="G114" s="333">
        <v>974120</v>
      </c>
      <c r="H114" s="334">
        <v>974353</v>
      </c>
      <c r="I114" s="270">
        <f t="shared" si="24"/>
        <v>-233</v>
      </c>
      <c r="J114" s="270">
        <f>$F114*I114</f>
        <v>186400</v>
      </c>
      <c r="K114" s="270">
        <f>J114/1000000</f>
        <v>0.1864</v>
      </c>
      <c r="L114" s="333">
        <v>994511</v>
      </c>
      <c r="M114" s="334">
        <v>994513</v>
      </c>
      <c r="N114" s="334">
        <f t="shared" si="25"/>
        <v>-2</v>
      </c>
      <c r="O114" s="334">
        <f>$F114*N114</f>
        <v>1600</v>
      </c>
      <c r="P114" s="334">
        <f>O114/1000000</f>
        <v>0.0016</v>
      </c>
      <c r="Q114" s="492"/>
    </row>
    <row r="115" spans="1:17" s="456" customFormat="1" ht="15.75" customHeight="1">
      <c r="A115" s="353"/>
      <c r="B115" s="355" t="s">
        <v>371</v>
      </c>
      <c r="C115" s="357"/>
      <c r="D115" s="44"/>
      <c r="E115" s="44"/>
      <c r="F115" s="363"/>
      <c r="G115" s="385"/>
      <c r="H115" s="270"/>
      <c r="I115" s="270"/>
      <c r="J115" s="270"/>
      <c r="K115" s="270"/>
      <c r="L115" s="333"/>
      <c r="M115" s="334"/>
      <c r="N115" s="334"/>
      <c r="O115" s="334"/>
      <c r="P115" s="334"/>
      <c r="Q115" s="460"/>
    </row>
    <row r="116" spans="1:17" s="456" customFormat="1" ht="15.75" customHeight="1">
      <c r="A116" s="353">
        <v>13</v>
      </c>
      <c r="B116" s="354" t="s">
        <v>114</v>
      </c>
      <c r="C116" s="357">
        <v>4864951</v>
      </c>
      <c r="D116" s="40" t="s">
        <v>12</v>
      </c>
      <c r="E116" s="41" t="s">
        <v>341</v>
      </c>
      <c r="F116" s="363">
        <v>-1000</v>
      </c>
      <c r="G116" s="333">
        <v>969237</v>
      </c>
      <c r="H116" s="334">
        <v>969569</v>
      </c>
      <c r="I116" s="270">
        <f>G116-H116</f>
        <v>-332</v>
      </c>
      <c r="J116" s="270">
        <f>$F116*I116</f>
        <v>332000</v>
      </c>
      <c r="K116" s="270">
        <f>J116/1000000</f>
        <v>0.332</v>
      </c>
      <c r="L116" s="333">
        <v>32280</v>
      </c>
      <c r="M116" s="334">
        <v>32283</v>
      </c>
      <c r="N116" s="334">
        <f>L116-M116</f>
        <v>-3</v>
      </c>
      <c r="O116" s="334">
        <f>$F116*N116</f>
        <v>3000</v>
      </c>
      <c r="P116" s="334">
        <f>O116/1000000</f>
        <v>0.003</v>
      </c>
      <c r="Q116" s="460"/>
    </row>
    <row r="117" spans="1:17" s="456" customFormat="1" ht="15.75" customHeight="1">
      <c r="A117" s="353">
        <v>14</v>
      </c>
      <c r="B117" s="354" t="s">
        <v>115</v>
      </c>
      <c r="C117" s="357">
        <v>4865016</v>
      </c>
      <c r="D117" s="40" t="s">
        <v>12</v>
      </c>
      <c r="E117" s="41" t="s">
        <v>341</v>
      </c>
      <c r="F117" s="363">
        <v>-2000</v>
      </c>
      <c r="G117" s="333">
        <v>7</v>
      </c>
      <c r="H117" s="334">
        <v>7</v>
      </c>
      <c r="I117" s="270">
        <f>G117-H117</f>
        <v>0</v>
      </c>
      <c r="J117" s="270">
        <f>$F117*I117</f>
        <v>0</v>
      </c>
      <c r="K117" s="270">
        <f>J117/1000000</f>
        <v>0</v>
      </c>
      <c r="L117" s="333">
        <v>999722</v>
      </c>
      <c r="M117" s="334">
        <v>999722</v>
      </c>
      <c r="N117" s="334">
        <f>L117-M117</f>
        <v>0</v>
      </c>
      <c r="O117" s="334">
        <f>$F117*N117</f>
        <v>0</v>
      </c>
      <c r="P117" s="334">
        <f>O117/1000000</f>
        <v>0</v>
      </c>
      <c r="Q117" s="472"/>
    </row>
    <row r="118" spans="1:17" ht="15.75" customHeight="1">
      <c r="A118" s="353"/>
      <c r="B118" s="356" t="s">
        <v>116</v>
      </c>
      <c r="C118" s="357"/>
      <c r="D118" s="40"/>
      <c r="E118" s="40"/>
      <c r="F118" s="363"/>
      <c r="G118" s="385"/>
      <c r="H118" s="381"/>
      <c r="I118" s="381"/>
      <c r="J118" s="381"/>
      <c r="K118" s="381"/>
      <c r="L118" s="331"/>
      <c r="M118" s="332"/>
      <c r="N118" s="332"/>
      <c r="O118" s="332"/>
      <c r="P118" s="332"/>
      <c r="Q118" s="147"/>
    </row>
    <row r="119" spans="1:17" s="456" customFormat="1" ht="15.75" customHeight="1">
      <c r="A119" s="353">
        <v>15</v>
      </c>
      <c r="B119" s="319" t="s">
        <v>43</v>
      </c>
      <c r="C119" s="357">
        <v>4864843</v>
      </c>
      <c r="D119" s="44" t="s">
        <v>12</v>
      </c>
      <c r="E119" s="41" t="s">
        <v>341</v>
      </c>
      <c r="F119" s="363">
        <v>-1000</v>
      </c>
      <c r="G119" s="333">
        <v>1838</v>
      </c>
      <c r="H119" s="334">
        <v>1829</v>
      </c>
      <c r="I119" s="270">
        <f>G119-H119</f>
        <v>9</v>
      </c>
      <c r="J119" s="270">
        <f>$F119*I119</f>
        <v>-9000</v>
      </c>
      <c r="K119" s="270">
        <f>J119/1000000</f>
        <v>-0.009</v>
      </c>
      <c r="L119" s="333">
        <v>28241</v>
      </c>
      <c r="M119" s="334">
        <v>28240</v>
      </c>
      <c r="N119" s="334">
        <f>L119-M119</f>
        <v>1</v>
      </c>
      <c r="O119" s="334">
        <f>$F119*N119</f>
        <v>-1000</v>
      </c>
      <c r="P119" s="334">
        <f>O119/1000000</f>
        <v>-0.001</v>
      </c>
      <c r="Q119" s="460"/>
    </row>
    <row r="120" spans="1:17" s="456" customFormat="1" ht="15.75" customHeight="1">
      <c r="A120" s="353">
        <v>16</v>
      </c>
      <c r="B120" s="354" t="s">
        <v>44</v>
      </c>
      <c r="C120" s="357">
        <v>5295123</v>
      </c>
      <c r="D120" s="40" t="s">
        <v>12</v>
      </c>
      <c r="E120" s="41" t="s">
        <v>341</v>
      </c>
      <c r="F120" s="363">
        <v>-100</v>
      </c>
      <c r="G120" s="333">
        <v>11719</v>
      </c>
      <c r="H120" s="334">
        <v>11875</v>
      </c>
      <c r="I120" s="334">
        <f>G120-H120</f>
        <v>-156</v>
      </c>
      <c r="J120" s="334">
        <f>$F120*I120</f>
        <v>15600</v>
      </c>
      <c r="K120" s="334">
        <f>J120/1000000</f>
        <v>0.0156</v>
      </c>
      <c r="L120" s="333">
        <v>26295</v>
      </c>
      <c r="M120" s="334">
        <v>26256</v>
      </c>
      <c r="N120" s="334">
        <f>L120-M120</f>
        <v>39</v>
      </c>
      <c r="O120" s="334">
        <f>$F120*N120</f>
        <v>-3900</v>
      </c>
      <c r="P120" s="334">
        <f>O120/1000000</f>
        <v>-0.0039</v>
      </c>
      <c r="Q120" s="460"/>
    </row>
    <row r="121" spans="1:17" ht="15.75" customHeight="1">
      <c r="A121" s="353"/>
      <c r="B121" s="356" t="s">
        <v>45</v>
      </c>
      <c r="C121" s="357"/>
      <c r="D121" s="40"/>
      <c r="E121" s="40"/>
      <c r="F121" s="363"/>
      <c r="G121" s="385"/>
      <c r="H121" s="381"/>
      <c r="I121" s="381"/>
      <c r="J121" s="381"/>
      <c r="K121" s="381"/>
      <c r="L121" s="331"/>
      <c r="M121" s="332"/>
      <c r="N121" s="332"/>
      <c r="O121" s="332"/>
      <c r="P121" s="332"/>
      <c r="Q121" s="147"/>
    </row>
    <row r="122" spans="1:17" s="456" customFormat="1" ht="15.75" customHeight="1">
      <c r="A122" s="353">
        <v>17</v>
      </c>
      <c r="B122" s="354" t="s">
        <v>81</v>
      </c>
      <c r="C122" s="357">
        <v>4865169</v>
      </c>
      <c r="D122" s="40" t="s">
        <v>12</v>
      </c>
      <c r="E122" s="41" t="s">
        <v>341</v>
      </c>
      <c r="F122" s="363">
        <v>-1000</v>
      </c>
      <c r="G122" s="333">
        <v>1273</v>
      </c>
      <c r="H122" s="334">
        <v>1292</v>
      </c>
      <c r="I122" s="270">
        <f>G122-H122</f>
        <v>-19</v>
      </c>
      <c r="J122" s="270">
        <f>$F122*I122</f>
        <v>19000</v>
      </c>
      <c r="K122" s="270">
        <f>J122/1000000</f>
        <v>0.019</v>
      </c>
      <c r="L122" s="333">
        <v>61299</v>
      </c>
      <c r="M122" s="334">
        <v>61300</v>
      </c>
      <c r="N122" s="334">
        <f>L122-M122</f>
        <v>-1</v>
      </c>
      <c r="O122" s="334">
        <f>$F122*N122</f>
        <v>1000</v>
      </c>
      <c r="P122" s="334">
        <f>O122/1000000</f>
        <v>0.001</v>
      </c>
      <c r="Q122" s="460"/>
    </row>
    <row r="123" spans="1:17" ht="15.75" customHeight="1">
      <c r="A123" s="353"/>
      <c r="B123" s="355" t="s">
        <v>48</v>
      </c>
      <c r="C123" s="341"/>
      <c r="D123" s="44"/>
      <c r="E123" s="44"/>
      <c r="F123" s="363"/>
      <c r="G123" s="385"/>
      <c r="H123" s="386"/>
      <c r="I123" s="386"/>
      <c r="J123" s="386"/>
      <c r="K123" s="381"/>
      <c r="L123" s="333"/>
      <c r="M123" s="383"/>
      <c r="N123" s="383"/>
      <c r="O123" s="383"/>
      <c r="P123" s="332"/>
      <c r="Q123" s="183"/>
    </row>
    <row r="124" spans="1:17" ht="15.75" customHeight="1">
      <c r="A124" s="353"/>
      <c r="B124" s="355" t="s">
        <v>49</v>
      </c>
      <c r="C124" s="341"/>
      <c r="D124" s="44"/>
      <c r="E124" s="44"/>
      <c r="F124" s="363"/>
      <c r="G124" s="385"/>
      <c r="H124" s="386"/>
      <c r="I124" s="386"/>
      <c r="J124" s="386"/>
      <c r="K124" s="381"/>
      <c r="L124" s="333"/>
      <c r="M124" s="383"/>
      <c r="N124" s="383"/>
      <c r="O124" s="383"/>
      <c r="P124" s="332"/>
      <c r="Q124" s="183"/>
    </row>
    <row r="125" spans="1:17" ht="15.75" customHeight="1">
      <c r="A125" s="359"/>
      <c r="B125" s="362" t="s">
        <v>62</v>
      </c>
      <c r="C125" s="357"/>
      <c r="D125" s="44"/>
      <c r="E125" s="44"/>
      <c r="F125" s="363"/>
      <c r="G125" s="385"/>
      <c r="H125" s="381"/>
      <c r="I125" s="381"/>
      <c r="J125" s="381"/>
      <c r="K125" s="381"/>
      <c r="L125" s="333"/>
      <c r="M125" s="332"/>
      <c r="N125" s="332"/>
      <c r="O125" s="332"/>
      <c r="P125" s="332"/>
      <c r="Q125" s="183"/>
    </row>
    <row r="126" spans="1:17" s="456" customFormat="1" ht="17.25" customHeight="1">
      <c r="A126" s="353">
        <v>18</v>
      </c>
      <c r="B126" s="503" t="s">
        <v>63</v>
      </c>
      <c r="C126" s="357">
        <v>4865088</v>
      </c>
      <c r="D126" s="40" t="s">
        <v>12</v>
      </c>
      <c r="E126" s="41" t="s">
        <v>341</v>
      </c>
      <c r="F126" s="363">
        <v>-166.66</v>
      </c>
      <c r="G126" s="333">
        <v>1420</v>
      </c>
      <c r="H126" s="334">
        <v>1421</v>
      </c>
      <c r="I126" s="270">
        <f>G126-H126</f>
        <v>-1</v>
      </c>
      <c r="J126" s="270">
        <f>$F126*I126</f>
        <v>166.66</v>
      </c>
      <c r="K126" s="270">
        <f>J126/1000000</f>
        <v>0.00016666</v>
      </c>
      <c r="L126" s="333">
        <v>2302</v>
      </c>
      <c r="M126" s="334">
        <v>1879</v>
      </c>
      <c r="N126" s="334">
        <f>L126-M126</f>
        <v>423</v>
      </c>
      <c r="O126" s="334">
        <f>$F126*N126</f>
        <v>-70497.18</v>
      </c>
      <c r="P126" s="334">
        <f>O126/1000000</f>
        <v>-0.07049717999999999</v>
      </c>
      <c r="Q126" s="491"/>
    </row>
    <row r="127" spans="1:17" s="456" customFormat="1" ht="15.75" customHeight="1">
      <c r="A127" s="353">
        <v>19</v>
      </c>
      <c r="B127" s="503" t="s">
        <v>64</v>
      </c>
      <c r="C127" s="357">
        <v>4902579</v>
      </c>
      <c r="D127" s="40" t="s">
        <v>12</v>
      </c>
      <c r="E127" s="41" t="s">
        <v>341</v>
      </c>
      <c r="F127" s="363">
        <v>-500</v>
      </c>
      <c r="G127" s="333">
        <v>999832</v>
      </c>
      <c r="H127" s="334">
        <v>999833</v>
      </c>
      <c r="I127" s="270">
        <f>G127-H127</f>
        <v>-1</v>
      </c>
      <c r="J127" s="270">
        <f>$F127*I127</f>
        <v>500</v>
      </c>
      <c r="K127" s="270">
        <f>J127/1000000</f>
        <v>0.0005</v>
      </c>
      <c r="L127" s="333">
        <v>545</v>
      </c>
      <c r="M127" s="334">
        <v>534</v>
      </c>
      <c r="N127" s="334">
        <f>L127-M127</f>
        <v>11</v>
      </c>
      <c r="O127" s="334">
        <f>$F127*N127</f>
        <v>-5500</v>
      </c>
      <c r="P127" s="334">
        <f>O127/1000000</f>
        <v>-0.0055</v>
      </c>
      <c r="Q127" s="460"/>
    </row>
    <row r="128" spans="1:17" s="456" customFormat="1" ht="15.75" customHeight="1">
      <c r="A128" s="353">
        <v>20</v>
      </c>
      <c r="B128" s="503" t="s">
        <v>65</v>
      </c>
      <c r="C128" s="357">
        <v>4902585</v>
      </c>
      <c r="D128" s="40" t="s">
        <v>12</v>
      </c>
      <c r="E128" s="41" t="s">
        <v>341</v>
      </c>
      <c r="F128" s="363">
        <v>-666.67</v>
      </c>
      <c r="G128" s="333">
        <v>1197</v>
      </c>
      <c r="H128" s="334">
        <v>1189</v>
      </c>
      <c r="I128" s="270">
        <f>G128-H128</f>
        <v>8</v>
      </c>
      <c r="J128" s="270">
        <f>$F128*I128</f>
        <v>-5333.36</v>
      </c>
      <c r="K128" s="270">
        <f>J128/1000000</f>
        <v>-0.00533336</v>
      </c>
      <c r="L128" s="333">
        <v>146</v>
      </c>
      <c r="M128" s="334">
        <v>128</v>
      </c>
      <c r="N128" s="334">
        <f>L128-M128</f>
        <v>18</v>
      </c>
      <c r="O128" s="334">
        <f>$F128*N128</f>
        <v>-12000.06</v>
      </c>
      <c r="P128" s="334">
        <f>O128/1000000</f>
        <v>-0.01200006</v>
      </c>
      <c r="Q128" s="460"/>
    </row>
    <row r="129" spans="1:17" s="456" customFormat="1" ht="15.75" customHeight="1">
      <c r="A129" s="353">
        <v>21</v>
      </c>
      <c r="B129" s="503" t="s">
        <v>66</v>
      </c>
      <c r="C129" s="357">
        <v>4865072</v>
      </c>
      <c r="D129" s="40" t="s">
        <v>12</v>
      </c>
      <c r="E129" s="41" t="s">
        <v>341</v>
      </c>
      <c r="F129" s="718">
        <v>-666.666666666667</v>
      </c>
      <c r="G129" s="333">
        <v>4081</v>
      </c>
      <c r="H129" s="334">
        <v>4075</v>
      </c>
      <c r="I129" s="270">
        <f>G129-H129</f>
        <v>6</v>
      </c>
      <c r="J129" s="270">
        <f>$F129*I129</f>
        <v>-4000.000000000002</v>
      </c>
      <c r="K129" s="270">
        <f>J129/1000000</f>
        <v>-0.004000000000000002</v>
      </c>
      <c r="L129" s="333">
        <v>1448</v>
      </c>
      <c r="M129" s="334">
        <v>1431</v>
      </c>
      <c r="N129" s="334">
        <f>L129-M129</f>
        <v>17</v>
      </c>
      <c r="O129" s="334">
        <f>$F129*N129</f>
        <v>-11333.33333333334</v>
      </c>
      <c r="P129" s="334">
        <f>O129/1000000</f>
        <v>-0.01133333333333334</v>
      </c>
      <c r="Q129" s="460"/>
    </row>
    <row r="130" spans="1:17" s="456" customFormat="1" ht="15.75" customHeight="1">
      <c r="A130" s="353"/>
      <c r="B130" s="362" t="s">
        <v>31</v>
      </c>
      <c r="C130" s="357"/>
      <c r="D130" s="44"/>
      <c r="E130" s="44"/>
      <c r="F130" s="363"/>
      <c r="G130" s="385"/>
      <c r="H130" s="270"/>
      <c r="I130" s="270"/>
      <c r="J130" s="270"/>
      <c r="K130" s="270"/>
      <c r="L130" s="333"/>
      <c r="M130" s="334"/>
      <c r="N130" s="334"/>
      <c r="O130" s="334"/>
      <c r="P130" s="334"/>
      <c r="Q130" s="460"/>
    </row>
    <row r="131" spans="1:17" s="456" customFormat="1" ht="15.75" customHeight="1">
      <c r="A131" s="353">
        <v>22</v>
      </c>
      <c r="B131" s="719" t="s">
        <v>67</v>
      </c>
      <c r="C131" s="357">
        <v>4864797</v>
      </c>
      <c r="D131" s="40" t="s">
        <v>12</v>
      </c>
      <c r="E131" s="41" t="s">
        <v>341</v>
      </c>
      <c r="F131" s="363">
        <v>-100</v>
      </c>
      <c r="G131" s="333">
        <v>20734</v>
      </c>
      <c r="H131" s="334">
        <v>19970</v>
      </c>
      <c r="I131" s="270">
        <f>G131-H131</f>
        <v>764</v>
      </c>
      <c r="J131" s="270">
        <f>$F131*I131</f>
        <v>-76400</v>
      </c>
      <c r="K131" s="270">
        <f>J131/1000000</f>
        <v>-0.0764</v>
      </c>
      <c r="L131" s="333">
        <v>1786</v>
      </c>
      <c r="M131" s="334">
        <v>1781</v>
      </c>
      <c r="N131" s="334">
        <f>L131-M131</f>
        <v>5</v>
      </c>
      <c r="O131" s="334">
        <f>$F131*N131</f>
        <v>-500</v>
      </c>
      <c r="P131" s="334">
        <f>O131/1000000</f>
        <v>-0.0005</v>
      </c>
      <c r="Q131" s="460"/>
    </row>
    <row r="132" spans="1:17" s="456" customFormat="1" ht="15.75" customHeight="1">
      <c r="A132" s="353">
        <v>23</v>
      </c>
      <c r="B132" s="719" t="s">
        <v>140</v>
      </c>
      <c r="C132" s="357">
        <v>4865086</v>
      </c>
      <c r="D132" s="40" t="s">
        <v>12</v>
      </c>
      <c r="E132" s="41" t="s">
        <v>341</v>
      </c>
      <c r="F132" s="363">
        <v>-100</v>
      </c>
      <c r="G132" s="333">
        <v>25429</v>
      </c>
      <c r="H132" s="334">
        <v>25416</v>
      </c>
      <c r="I132" s="270">
        <f>G132-H132</f>
        <v>13</v>
      </c>
      <c r="J132" s="270">
        <f>$F132*I132</f>
        <v>-1300</v>
      </c>
      <c r="K132" s="270">
        <f>J132/1000000</f>
        <v>-0.0013</v>
      </c>
      <c r="L132" s="333">
        <v>51344</v>
      </c>
      <c r="M132" s="334">
        <v>51316</v>
      </c>
      <c r="N132" s="334">
        <f>L132-M132</f>
        <v>28</v>
      </c>
      <c r="O132" s="334">
        <f>$F132*N132</f>
        <v>-2800</v>
      </c>
      <c r="P132" s="334">
        <f>O132/1000000</f>
        <v>-0.0028</v>
      </c>
      <c r="Q132" s="460"/>
    </row>
    <row r="133" spans="1:17" s="456" customFormat="1" ht="15.75" customHeight="1">
      <c r="A133" s="353"/>
      <c r="B133" s="356" t="s">
        <v>68</v>
      </c>
      <c r="C133" s="357"/>
      <c r="D133" s="40"/>
      <c r="E133" s="40"/>
      <c r="F133" s="363"/>
      <c r="G133" s="385"/>
      <c r="H133" s="270"/>
      <c r="I133" s="270"/>
      <c r="J133" s="270"/>
      <c r="K133" s="270"/>
      <c r="L133" s="333"/>
      <c r="M133" s="334"/>
      <c r="N133" s="334"/>
      <c r="O133" s="334"/>
      <c r="P133" s="334"/>
      <c r="Q133" s="460"/>
    </row>
    <row r="134" spans="1:17" s="456" customFormat="1" ht="14.25" customHeight="1">
      <c r="A134" s="353">
        <v>24</v>
      </c>
      <c r="B134" s="354" t="s">
        <v>61</v>
      </c>
      <c r="C134" s="357">
        <v>4902568</v>
      </c>
      <c r="D134" s="40" t="s">
        <v>12</v>
      </c>
      <c r="E134" s="41" t="s">
        <v>341</v>
      </c>
      <c r="F134" s="363">
        <v>-100</v>
      </c>
      <c r="G134" s="333">
        <v>997470</v>
      </c>
      <c r="H134" s="334">
        <v>997238</v>
      </c>
      <c r="I134" s="270">
        <f>G134-H134</f>
        <v>232</v>
      </c>
      <c r="J134" s="270">
        <f>$F134*I134</f>
        <v>-23200</v>
      </c>
      <c r="K134" s="270">
        <f>J134/1000000</f>
        <v>-0.0232</v>
      </c>
      <c r="L134" s="333">
        <v>2317</v>
      </c>
      <c r="M134" s="334">
        <v>2191</v>
      </c>
      <c r="N134" s="334">
        <f>L134-M134</f>
        <v>126</v>
      </c>
      <c r="O134" s="334">
        <f>$F134*N134</f>
        <v>-12600</v>
      </c>
      <c r="P134" s="334">
        <f>O134/1000000</f>
        <v>-0.0126</v>
      </c>
      <c r="Q134" s="460"/>
    </row>
    <row r="135" spans="1:17" s="456" customFormat="1" ht="15.75" customHeight="1">
      <c r="A135" s="353">
        <v>25</v>
      </c>
      <c r="B135" s="354" t="s">
        <v>69</v>
      </c>
      <c r="C135" s="357">
        <v>4902549</v>
      </c>
      <c r="D135" s="40" t="s">
        <v>12</v>
      </c>
      <c r="E135" s="41" t="s">
        <v>341</v>
      </c>
      <c r="F135" s="363">
        <v>-100</v>
      </c>
      <c r="G135" s="333">
        <v>999748</v>
      </c>
      <c r="H135" s="334">
        <v>999748</v>
      </c>
      <c r="I135" s="270">
        <f>G135-H135</f>
        <v>0</v>
      </c>
      <c r="J135" s="270">
        <f>$F135*I135</f>
        <v>0</v>
      </c>
      <c r="K135" s="270">
        <f>J135/1000000</f>
        <v>0</v>
      </c>
      <c r="L135" s="333">
        <v>999983</v>
      </c>
      <c r="M135" s="334">
        <v>999983</v>
      </c>
      <c r="N135" s="334">
        <f>L135-M135</f>
        <v>0</v>
      </c>
      <c r="O135" s="334">
        <f>$F135*N135</f>
        <v>0</v>
      </c>
      <c r="P135" s="334">
        <f>O135/1000000</f>
        <v>0</v>
      </c>
      <c r="Q135" s="472"/>
    </row>
    <row r="136" spans="1:17" s="456" customFormat="1" ht="15.75" customHeight="1">
      <c r="A136" s="353">
        <v>26</v>
      </c>
      <c r="B136" s="354" t="s">
        <v>82</v>
      </c>
      <c r="C136" s="357">
        <v>4902527</v>
      </c>
      <c r="D136" s="40" t="s">
        <v>12</v>
      </c>
      <c r="E136" s="41" t="s">
        <v>341</v>
      </c>
      <c r="F136" s="363">
        <v>-100</v>
      </c>
      <c r="G136" s="333">
        <v>225</v>
      </c>
      <c r="H136" s="334">
        <v>225</v>
      </c>
      <c r="I136" s="270">
        <f>G136-H136</f>
        <v>0</v>
      </c>
      <c r="J136" s="270">
        <f>$F136*I136</f>
        <v>0</v>
      </c>
      <c r="K136" s="270">
        <f>J136/1000000</f>
        <v>0</v>
      </c>
      <c r="L136" s="333">
        <v>999991</v>
      </c>
      <c r="M136" s="334">
        <v>999991</v>
      </c>
      <c r="N136" s="334">
        <f>L136-M136</f>
        <v>0</v>
      </c>
      <c r="O136" s="334">
        <f>$F136*N136</f>
        <v>0</v>
      </c>
      <c r="P136" s="334">
        <f>O136/1000000</f>
        <v>0</v>
      </c>
      <c r="Q136" s="460"/>
    </row>
    <row r="137" spans="1:17" s="456" customFormat="1" ht="15.75" customHeight="1">
      <c r="A137" s="353">
        <v>27</v>
      </c>
      <c r="B137" s="354" t="s">
        <v>70</v>
      </c>
      <c r="C137" s="357">
        <v>4902578</v>
      </c>
      <c r="D137" s="40" t="s">
        <v>12</v>
      </c>
      <c r="E137" s="41" t="s">
        <v>341</v>
      </c>
      <c r="F137" s="363">
        <v>-100</v>
      </c>
      <c r="G137" s="333">
        <v>999852</v>
      </c>
      <c r="H137" s="334">
        <v>999885</v>
      </c>
      <c r="I137" s="270">
        <f>G137-H137</f>
        <v>-33</v>
      </c>
      <c r="J137" s="270">
        <f>$F137*I137</f>
        <v>3300</v>
      </c>
      <c r="K137" s="270">
        <f>J137/1000000</f>
        <v>0.0033</v>
      </c>
      <c r="L137" s="333">
        <v>999984</v>
      </c>
      <c r="M137" s="334">
        <v>999985</v>
      </c>
      <c r="N137" s="334">
        <f>L137-M137</f>
        <v>-1</v>
      </c>
      <c r="O137" s="334">
        <f>$F137*N137</f>
        <v>100</v>
      </c>
      <c r="P137" s="334">
        <f>O137/1000000</f>
        <v>0.0001</v>
      </c>
      <c r="Q137" s="494"/>
    </row>
    <row r="138" spans="1:17" s="456" customFormat="1" ht="15.75" customHeight="1">
      <c r="A138" s="353">
        <v>28</v>
      </c>
      <c r="B138" s="354" t="s">
        <v>71</v>
      </c>
      <c r="C138" s="357">
        <v>4902538</v>
      </c>
      <c r="D138" s="40" t="s">
        <v>12</v>
      </c>
      <c r="E138" s="41" t="s">
        <v>341</v>
      </c>
      <c r="F138" s="363">
        <v>-100</v>
      </c>
      <c r="G138" s="333">
        <v>999762</v>
      </c>
      <c r="H138" s="334">
        <v>999762</v>
      </c>
      <c r="I138" s="270">
        <f>G138-H138</f>
        <v>0</v>
      </c>
      <c r="J138" s="270">
        <f>$F138*I138</f>
        <v>0</v>
      </c>
      <c r="K138" s="270">
        <f>J138/1000000</f>
        <v>0</v>
      </c>
      <c r="L138" s="333">
        <v>999987</v>
      </c>
      <c r="M138" s="334">
        <v>999987</v>
      </c>
      <c r="N138" s="334">
        <f>L138-M138</f>
        <v>0</v>
      </c>
      <c r="O138" s="334">
        <f>$F138*N138</f>
        <v>0</v>
      </c>
      <c r="P138" s="334">
        <f>O138/1000000</f>
        <v>0</v>
      </c>
      <c r="Q138" s="460"/>
    </row>
    <row r="139" spans="1:17" s="456" customFormat="1" ht="15.75" customHeight="1">
      <c r="A139" s="353"/>
      <c r="B139" s="356" t="s">
        <v>72</v>
      </c>
      <c r="C139" s="357"/>
      <c r="D139" s="40"/>
      <c r="E139" s="40"/>
      <c r="F139" s="363"/>
      <c r="G139" s="385"/>
      <c r="H139" s="270"/>
      <c r="I139" s="270"/>
      <c r="J139" s="270"/>
      <c r="K139" s="270"/>
      <c r="L139" s="333"/>
      <c r="M139" s="334"/>
      <c r="N139" s="334"/>
      <c r="O139" s="334"/>
      <c r="P139" s="334"/>
      <c r="Q139" s="460"/>
    </row>
    <row r="140" spans="1:17" s="456" customFormat="1" ht="15.75" customHeight="1">
      <c r="A140" s="353">
        <v>29</v>
      </c>
      <c r="B140" s="354" t="s">
        <v>73</v>
      </c>
      <c r="C140" s="357">
        <v>4902540</v>
      </c>
      <c r="D140" s="40" t="s">
        <v>12</v>
      </c>
      <c r="E140" s="41" t="s">
        <v>341</v>
      </c>
      <c r="F140" s="363">
        <v>-100</v>
      </c>
      <c r="G140" s="333">
        <v>3079</v>
      </c>
      <c r="H140" s="334">
        <v>2710</v>
      </c>
      <c r="I140" s="270">
        <f>G140-H140</f>
        <v>369</v>
      </c>
      <c r="J140" s="270">
        <f>$F140*I140</f>
        <v>-36900</v>
      </c>
      <c r="K140" s="270">
        <f>J140/1000000</f>
        <v>-0.0369</v>
      </c>
      <c r="L140" s="333">
        <v>10531</v>
      </c>
      <c r="M140" s="334">
        <v>10334</v>
      </c>
      <c r="N140" s="334">
        <f>L140-M140</f>
        <v>197</v>
      </c>
      <c r="O140" s="334">
        <f>$F140*N140</f>
        <v>-19700</v>
      </c>
      <c r="P140" s="334">
        <f>O140/1000000</f>
        <v>-0.0197</v>
      </c>
      <c r="Q140" s="472"/>
    </row>
    <row r="141" spans="1:17" s="456" customFormat="1" ht="15.75" customHeight="1">
      <c r="A141" s="353">
        <v>30</v>
      </c>
      <c r="B141" s="354" t="s">
        <v>74</v>
      </c>
      <c r="C141" s="357">
        <v>4902520</v>
      </c>
      <c r="D141" s="40" t="s">
        <v>12</v>
      </c>
      <c r="E141" s="41" t="s">
        <v>341</v>
      </c>
      <c r="F141" s="357">
        <v>-100</v>
      </c>
      <c r="G141" s="333">
        <v>3383</v>
      </c>
      <c r="H141" s="334">
        <v>3066</v>
      </c>
      <c r="I141" s="270">
        <f>G141-H141</f>
        <v>317</v>
      </c>
      <c r="J141" s="270">
        <f>$F141*I141</f>
        <v>-31700</v>
      </c>
      <c r="K141" s="270">
        <f>J141/1000000</f>
        <v>-0.0317</v>
      </c>
      <c r="L141" s="333">
        <v>321</v>
      </c>
      <c r="M141" s="334">
        <v>302</v>
      </c>
      <c r="N141" s="334">
        <f>L141-M141</f>
        <v>19</v>
      </c>
      <c r="O141" s="334">
        <f>$F141*N141</f>
        <v>-1900</v>
      </c>
      <c r="P141" s="334">
        <f>O141/1000000</f>
        <v>-0.0019</v>
      </c>
      <c r="Q141" s="708"/>
    </row>
    <row r="142" spans="1:17" s="499" customFormat="1" ht="15.75" customHeight="1" thickBot="1">
      <c r="A142" s="458">
        <v>31</v>
      </c>
      <c r="B142" s="712" t="s">
        <v>75</v>
      </c>
      <c r="C142" s="358">
        <v>4902536</v>
      </c>
      <c r="D142" s="88" t="s">
        <v>12</v>
      </c>
      <c r="E142" s="502" t="s">
        <v>341</v>
      </c>
      <c r="F142" s="358">
        <v>-100</v>
      </c>
      <c r="G142" s="458">
        <v>18099</v>
      </c>
      <c r="H142" s="459">
        <v>17404</v>
      </c>
      <c r="I142" s="459">
        <f>G142-H142</f>
        <v>695</v>
      </c>
      <c r="J142" s="459">
        <f>$F142*I142</f>
        <v>-69500</v>
      </c>
      <c r="K142" s="459">
        <f>J142/1000000</f>
        <v>-0.0695</v>
      </c>
      <c r="L142" s="458">
        <v>5702</v>
      </c>
      <c r="M142" s="459">
        <v>5652</v>
      </c>
      <c r="N142" s="459">
        <f>L142-M142</f>
        <v>50</v>
      </c>
      <c r="O142" s="459">
        <f>$F142*N142</f>
        <v>-5000</v>
      </c>
      <c r="P142" s="459">
        <f>O142/1000000</f>
        <v>-0.005</v>
      </c>
      <c r="Q142" s="458"/>
    </row>
    <row r="143" ht="13.5" thickTop="1"/>
    <row r="144" spans="4:16" ht="16.5">
      <c r="D144" s="21"/>
      <c r="K144" s="412">
        <f>SUM(K102:K142)</f>
        <v>0.4040655599999999</v>
      </c>
      <c r="L144" s="51"/>
      <c r="M144" s="51"/>
      <c r="N144" s="51"/>
      <c r="O144" s="51"/>
      <c r="P144" s="387">
        <f>SUM(P102:P142)</f>
        <v>-0.13129717333333332</v>
      </c>
    </row>
    <row r="145" spans="11:16" ht="14.25">
      <c r="K145" s="51"/>
      <c r="L145" s="51"/>
      <c r="M145" s="51"/>
      <c r="N145" s="51"/>
      <c r="O145" s="51"/>
      <c r="P145" s="51"/>
    </row>
    <row r="146" spans="11:16" ht="14.25">
      <c r="K146" s="51"/>
      <c r="L146" s="51"/>
      <c r="M146" s="51"/>
      <c r="N146" s="51"/>
      <c r="O146" s="51"/>
      <c r="P146" s="51"/>
    </row>
    <row r="147" spans="17:18" ht="12.75">
      <c r="Q147" s="397" t="str">
        <f>NDPL!Q1</f>
        <v>APRIL-2018</v>
      </c>
      <c r="R147" s="249"/>
    </row>
    <row r="148" ht="13.5" thickBot="1"/>
    <row r="149" spans="1:17" ht="44.25" customHeight="1">
      <c r="A149" s="326"/>
      <c r="B149" s="324" t="s">
        <v>145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8"/>
    </row>
    <row r="150" spans="1:17" ht="19.5" customHeight="1">
      <c r="A150" s="229"/>
      <c r="B150" s="275" t="s">
        <v>146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49"/>
    </row>
    <row r="151" spans="1:17" ht="19.5" customHeight="1">
      <c r="A151" s="229"/>
      <c r="B151" s="271" t="s">
        <v>246</v>
      </c>
      <c r="C151" s="18"/>
      <c r="D151" s="18"/>
      <c r="E151" s="18"/>
      <c r="F151" s="18"/>
      <c r="G151" s="18"/>
      <c r="H151" s="18"/>
      <c r="I151" s="18"/>
      <c r="J151" s="18"/>
      <c r="K151" s="198">
        <f>K61</f>
        <v>-5.118900000000001</v>
      </c>
      <c r="L151" s="198"/>
      <c r="M151" s="198"/>
      <c r="N151" s="198"/>
      <c r="O151" s="198"/>
      <c r="P151" s="198">
        <f>P61</f>
        <v>-3.146162500000002</v>
      </c>
      <c r="Q151" s="49"/>
    </row>
    <row r="152" spans="1:17" ht="19.5" customHeight="1">
      <c r="A152" s="229"/>
      <c r="B152" s="271" t="s">
        <v>247</v>
      </c>
      <c r="C152" s="18"/>
      <c r="D152" s="18"/>
      <c r="E152" s="18"/>
      <c r="F152" s="18"/>
      <c r="G152" s="18"/>
      <c r="H152" s="18"/>
      <c r="I152" s="18"/>
      <c r="J152" s="18"/>
      <c r="K152" s="413">
        <f>K144</f>
        <v>0.4040655599999999</v>
      </c>
      <c r="L152" s="198"/>
      <c r="M152" s="198"/>
      <c r="N152" s="198"/>
      <c r="O152" s="198"/>
      <c r="P152" s="198">
        <f>P144</f>
        <v>-0.13129717333333332</v>
      </c>
      <c r="Q152" s="49"/>
    </row>
    <row r="153" spans="1:17" ht="19.5" customHeight="1">
      <c r="A153" s="229"/>
      <c r="B153" s="271" t="s">
        <v>147</v>
      </c>
      <c r="C153" s="18"/>
      <c r="D153" s="18"/>
      <c r="E153" s="18"/>
      <c r="F153" s="18"/>
      <c r="G153" s="18"/>
      <c r="H153" s="18"/>
      <c r="I153" s="18"/>
      <c r="J153" s="18"/>
      <c r="K153" s="413">
        <f>'ROHTAK ROAD'!K42</f>
        <v>-0.2612125</v>
      </c>
      <c r="L153" s="198"/>
      <c r="M153" s="198"/>
      <c r="N153" s="198"/>
      <c r="O153" s="198"/>
      <c r="P153" s="413">
        <f>'ROHTAK ROAD'!P42</f>
        <v>-0.0009375</v>
      </c>
      <c r="Q153" s="49"/>
    </row>
    <row r="154" spans="1:17" ht="19.5" customHeight="1">
      <c r="A154" s="229"/>
      <c r="B154" s="271" t="s">
        <v>148</v>
      </c>
      <c r="C154" s="18"/>
      <c r="D154" s="18"/>
      <c r="E154" s="18"/>
      <c r="F154" s="18"/>
      <c r="G154" s="18"/>
      <c r="H154" s="18"/>
      <c r="I154" s="18"/>
      <c r="J154" s="18"/>
      <c r="K154" s="413">
        <f>SUM(K151:K153)</f>
        <v>-4.976046940000001</v>
      </c>
      <c r="L154" s="198"/>
      <c r="M154" s="198"/>
      <c r="N154" s="198"/>
      <c r="O154" s="198"/>
      <c r="P154" s="413">
        <f>SUM(P151:P153)</f>
        <v>-3.2783971733333357</v>
      </c>
      <c r="Q154" s="49"/>
    </row>
    <row r="155" spans="1:17" ht="19.5" customHeight="1">
      <c r="A155" s="229"/>
      <c r="B155" s="275" t="s">
        <v>149</v>
      </c>
      <c r="C155" s="18"/>
      <c r="D155" s="18"/>
      <c r="E155" s="18"/>
      <c r="F155" s="18"/>
      <c r="G155" s="18"/>
      <c r="H155" s="18"/>
      <c r="I155" s="18"/>
      <c r="J155" s="18"/>
      <c r="K155" s="198"/>
      <c r="L155" s="198"/>
      <c r="M155" s="198"/>
      <c r="N155" s="198"/>
      <c r="O155" s="198"/>
      <c r="P155" s="198"/>
      <c r="Q155" s="49"/>
    </row>
    <row r="156" spans="1:17" ht="19.5" customHeight="1">
      <c r="A156" s="229"/>
      <c r="B156" s="271" t="s">
        <v>248</v>
      </c>
      <c r="C156" s="18"/>
      <c r="D156" s="18"/>
      <c r="E156" s="18"/>
      <c r="F156" s="18"/>
      <c r="G156" s="18"/>
      <c r="H156" s="18"/>
      <c r="I156" s="18"/>
      <c r="J156" s="18"/>
      <c r="K156" s="198">
        <f>K94</f>
        <v>3.162</v>
      </c>
      <c r="L156" s="198"/>
      <c r="M156" s="198"/>
      <c r="N156" s="198"/>
      <c r="O156" s="198"/>
      <c r="P156" s="198">
        <f>P94</f>
        <v>0.404</v>
      </c>
      <c r="Q156" s="49"/>
    </row>
    <row r="157" spans="1:17" ht="19.5" customHeight="1" thickBot="1">
      <c r="A157" s="230"/>
      <c r="B157" s="325" t="s">
        <v>150</v>
      </c>
      <c r="C157" s="50"/>
      <c r="D157" s="50"/>
      <c r="E157" s="50"/>
      <c r="F157" s="50"/>
      <c r="G157" s="50"/>
      <c r="H157" s="50"/>
      <c r="I157" s="50"/>
      <c r="J157" s="50"/>
      <c r="K157" s="414">
        <f>SUM(K154:K156)</f>
        <v>-1.8140469400000008</v>
      </c>
      <c r="L157" s="196"/>
      <c r="M157" s="196"/>
      <c r="N157" s="196"/>
      <c r="O157" s="196"/>
      <c r="P157" s="195">
        <f>SUM(P154:P156)</f>
        <v>-2.8743971733333358</v>
      </c>
      <c r="Q157" s="197"/>
    </row>
    <row r="158" ht="12.75">
      <c r="A158" s="229"/>
    </row>
    <row r="159" ht="12.75">
      <c r="A159" s="229"/>
    </row>
    <row r="160" ht="12.75">
      <c r="A160" s="229"/>
    </row>
    <row r="161" ht="13.5" thickBot="1">
      <c r="A161" s="230"/>
    </row>
    <row r="162" spans="1:17" ht="12.75">
      <c r="A162" s="223"/>
      <c r="B162" s="224"/>
      <c r="C162" s="224"/>
      <c r="D162" s="224"/>
      <c r="E162" s="224"/>
      <c r="F162" s="224"/>
      <c r="G162" s="224"/>
      <c r="H162" s="47"/>
      <c r="I162" s="47"/>
      <c r="J162" s="47"/>
      <c r="K162" s="47"/>
      <c r="L162" s="47"/>
      <c r="M162" s="47"/>
      <c r="N162" s="47"/>
      <c r="O162" s="47"/>
      <c r="P162" s="47"/>
      <c r="Q162" s="48"/>
    </row>
    <row r="163" spans="1:17" ht="23.25">
      <c r="A163" s="231" t="s">
        <v>322</v>
      </c>
      <c r="B163" s="215"/>
      <c r="C163" s="215"/>
      <c r="D163" s="215"/>
      <c r="E163" s="215"/>
      <c r="F163" s="215"/>
      <c r="G163" s="215"/>
      <c r="H163" s="18"/>
      <c r="I163" s="18"/>
      <c r="J163" s="18"/>
      <c r="K163" s="18"/>
      <c r="L163" s="18"/>
      <c r="M163" s="18"/>
      <c r="N163" s="18"/>
      <c r="O163" s="18"/>
      <c r="P163" s="18"/>
      <c r="Q163" s="49"/>
    </row>
    <row r="164" spans="1:17" ht="12.75">
      <c r="A164" s="225"/>
      <c r="B164" s="215"/>
      <c r="C164" s="215"/>
      <c r="D164" s="215"/>
      <c r="E164" s="215"/>
      <c r="F164" s="215"/>
      <c r="G164" s="215"/>
      <c r="H164" s="18"/>
      <c r="I164" s="18"/>
      <c r="J164" s="18"/>
      <c r="K164" s="18"/>
      <c r="L164" s="18"/>
      <c r="M164" s="18"/>
      <c r="N164" s="18"/>
      <c r="O164" s="18"/>
      <c r="P164" s="18"/>
      <c r="Q164" s="49"/>
    </row>
    <row r="165" spans="1:17" ht="12.75">
      <c r="A165" s="226"/>
      <c r="B165" s="227"/>
      <c r="C165" s="227"/>
      <c r="D165" s="227"/>
      <c r="E165" s="227"/>
      <c r="F165" s="227"/>
      <c r="G165" s="227"/>
      <c r="H165" s="18"/>
      <c r="I165" s="18"/>
      <c r="J165" s="18"/>
      <c r="K165" s="241" t="s">
        <v>334</v>
      </c>
      <c r="L165" s="18"/>
      <c r="M165" s="18"/>
      <c r="N165" s="18"/>
      <c r="O165" s="18"/>
      <c r="P165" s="241" t="s">
        <v>335</v>
      </c>
      <c r="Q165" s="49"/>
    </row>
    <row r="166" spans="1:17" ht="12.75">
      <c r="A166" s="228"/>
      <c r="B166" s="128"/>
      <c r="C166" s="128"/>
      <c r="D166" s="128"/>
      <c r="E166" s="128"/>
      <c r="F166" s="128"/>
      <c r="G166" s="128"/>
      <c r="H166" s="18"/>
      <c r="I166" s="18"/>
      <c r="J166" s="18"/>
      <c r="K166" s="18"/>
      <c r="L166" s="18"/>
      <c r="M166" s="18"/>
      <c r="N166" s="18"/>
      <c r="O166" s="18"/>
      <c r="P166" s="18"/>
      <c r="Q166" s="49"/>
    </row>
    <row r="167" spans="1:17" ht="12.75">
      <c r="A167" s="228"/>
      <c r="B167" s="128"/>
      <c r="C167" s="128"/>
      <c r="D167" s="128"/>
      <c r="E167" s="128"/>
      <c r="F167" s="128"/>
      <c r="G167" s="128"/>
      <c r="H167" s="18"/>
      <c r="I167" s="18"/>
      <c r="J167" s="18"/>
      <c r="K167" s="18"/>
      <c r="L167" s="18"/>
      <c r="M167" s="18"/>
      <c r="N167" s="18"/>
      <c r="O167" s="18"/>
      <c r="P167" s="18"/>
      <c r="Q167" s="49"/>
    </row>
    <row r="168" spans="1:17" ht="18">
      <c r="A168" s="232" t="s">
        <v>325</v>
      </c>
      <c r="B168" s="216"/>
      <c r="C168" s="216"/>
      <c r="D168" s="217"/>
      <c r="E168" s="217"/>
      <c r="F168" s="218"/>
      <c r="G168" s="217"/>
      <c r="H168" s="18"/>
      <c r="I168" s="18"/>
      <c r="J168" s="18"/>
      <c r="K168" s="388">
        <f>K157</f>
        <v>-1.8140469400000008</v>
      </c>
      <c r="L168" s="217" t="s">
        <v>323</v>
      </c>
      <c r="M168" s="18"/>
      <c r="N168" s="18"/>
      <c r="O168" s="18"/>
      <c r="P168" s="388">
        <f>P157</f>
        <v>-2.8743971733333358</v>
      </c>
      <c r="Q168" s="238" t="s">
        <v>323</v>
      </c>
    </row>
    <row r="169" spans="1:17" ht="18">
      <c r="A169" s="233"/>
      <c r="B169" s="219"/>
      <c r="C169" s="219"/>
      <c r="D169" s="215"/>
      <c r="E169" s="215"/>
      <c r="F169" s="220"/>
      <c r="G169" s="215"/>
      <c r="H169" s="18"/>
      <c r="I169" s="18"/>
      <c r="J169" s="18"/>
      <c r="K169" s="389"/>
      <c r="L169" s="215"/>
      <c r="M169" s="18"/>
      <c r="N169" s="18"/>
      <c r="O169" s="18"/>
      <c r="P169" s="389"/>
      <c r="Q169" s="239"/>
    </row>
    <row r="170" spans="1:17" ht="18">
      <c r="A170" s="234" t="s">
        <v>324</v>
      </c>
      <c r="B170" s="221"/>
      <c r="C170" s="45"/>
      <c r="D170" s="215"/>
      <c r="E170" s="215"/>
      <c r="F170" s="222"/>
      <c r="G170" s="217"/>
      <c r="H170" s="18"/>
      <c r="I170" s="18"/>
      <c r="J170" s="18"/>
      <c r="K170" s="389">
        <f>'STEPPED UP GENCO'!K41</f>
        <v>0.8343232864999999</v>
      </c>
      <c r="L170" s="217" t="s">
        <v>323</v>
      </c>
      <c r="M170" s="18"/>
      <c r="N170" s="18"/>
      <c r="O170" s="18"/>
      <c r="P170" s="389">
        <f>'STEPPED UP GENCO'!P41</f>
        <v>-0.6331850789</v>
      </c>
      <c r="Q170" s="238" t="s">
        <v>323</v>
      </c>
    </row>
    <row r="171" spans="1:17" ht="12.75">
      <c r="A171" s="229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49"/>
    </row>
    <row r="172" spans="1:17" ht="12.75">
      <c r="A172" s="229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49"/>
    </row>
    <row r="173" spans="1:17" ht="12.75">
      <c r="A173" s="229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49"/>
    </row>
    <row r="174" spans="1:17" ht="20.25">
      <c r="A174" s="229"/>
      <c r="B174" s="18"/>
      <c r="C174" s="18"/>
      <c r="D174" s="18"/>
      <c r="E174" s="18"/>
      <c r="F174" s="18"/>
      <c r="G174" s="18"/>
      <c r="H174" s="216"/>
      <c r="I174" s="216"/>
      <c r="J174" s="235" t="s">
        <v>326</v>
      </c>
      <c r="K174" s="344">
        <f>SUM(K168:K173)</f>
        <v>-0.9797236535000009</v>
      </c>
      <c r="L174" s="235" t="s">
        <v>323</v>
      </c>
      <c r="M174" s="128"/>
      <c r="N174" s="18"/>
      <c r="O174" s="18"/>
      <c r="P174" s="344">
        <f>SUM(P168:P173)</f>
        <v>-3.5075822522333358</v>
      </c>
      <c r="Q174" s="365" t="s">
        <v>323</v>
      </c>
    </row>
    <row r="175" spans="1:17" ht="13.5" thickBot="1">
      <c r="A175" s="23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152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1" max="255" man="1"/>
    <brk id="96" max="255" man="1"/>
    <brk id="14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09"/>
  <sheetViews>
    <sheetView view="pageBreakPreview" zoomScale="85" zoomScaleNormal="70" zoomScaleSheetLayoutView="85" workbookViewId="0" topLeftCell="B196">
      <selection activeCell="B169" sqref="A169:IV173"/>
    </sheetView>
  </sheetViews>
  <sheetFormatPr defaultColWidth="9.140625" defaultRowHeight="12.75"/>
  <cols>
    <col min="1" max="1" width="7.421875" style="456" customWidth="1"/>
    <col min="2" max="2" width="29.57421875" style="456" customWidth="1"/>
    <col min="3" max="3" width="13.28125" style="456" customWidth="1"/>
    <col min="4" max="4" width="9.00390625" style="456" customWidth="1"/>
    <col min="5" max="5" width="16.57421875" style="456" customWidth="1"/>
    <col min="6" max="6" width="10.8515625" style="456" customWidth="1"/>
    <col min="7" max="7" width="14.00390625" style="456" customWidth="1"/>
    <col min="8" max="8" width="13.421875" style="456" customWidth="1"/>
    <col min="9" max="9" width="11.8515625" style="456" customWidth="1"/>
    <col min="10" max="10" width="16.28125" style="456" customWidth="1"/>
    <col min="11" max="11" width="15.57421875" style="456" customWidth="1"/>
    <col min="12" max="12" width="13.421875" style="456" customWidth="1"/>
    <col min="13" max="13" width="16.28125" style="456" customWidth="1"/>
    <col min="14" max="14" width="12.140625" style="456" customWidth="1"/>
    <col min="15" max="15" width="15.28125" style="456" customWidth="1"/>
    <col min="16" max="16" width="17.7109375" style="456" customWidth="1"/>
    <col min="17" max="17" width="29.421875" style="456" customWidth="1"/>
    <col min="18" max="19" width="9.140625" style="456" hidden="1" customWidth="1"/>
    <col min="20" max="16384" width="9.140625" style="456" customWidth="1"/>
  </cols>
  <sheetData>
    <row r="1" spans="1:17" ht="23.25" customHeight="1">
      <c r="A1" s="1" t="s">
        <v>234</v>
      </c>
      <c r="P1" s="604" t="str">
        <f>NDPL!$Q$1</f>
        <v>APRIL-2018</v>
      </c>
      <c r="Q1" s="604"/>
    </row>
    <row r="2" ht="12.75">
      <c r="A2" s="16" t="s">
        <v>235</v>
      </c>
    </row>
    <row r="3" ht="20.25" customHeight="1">
      <c r="A3" s="390" t="s">
        <v>151</v>
      </c>
    </row>
    <row r="4" spans="1:16" ht="21" customHeight="1" thickBot="1">
      <c r="A4" s="391" t="s">
        <v>189</v>
      </c>
      <c r="G4" s="496"/>
      <c r="H4" s="496"/>
      <c r="I4" s="46" t="s">
        <v>390</v>
      </c>
      <c r="J4" s="496"/>
      <c r="K4" s="496"/>
      <c r="L4" s="496"/>
      <c r="M4" s="496"/>
      <c r="N4" s="46" t="s">
        <v>391</v>
      </c>
      <c r="O4" s="496"/>
      <c r="P4" s="496"/>
    </row>
    <row r="5" spans="1:17" ht="36.75" customHeight="1" thickBot="1" thickTop="1">
      <c r="A5" s="522" t="s">
        <v>8</v>
      </c>
      <c r="B5" s="523" t="s">
        <v>9</v>
      </c>
      <c r="C5" s="524" t="s">
        <v>1</v>
      </c>
      <c r="D5" s="524" t="s">
        <v>2</v>
      </c>
      <c r="E5" s="524" t="s">
        <v>3</v>
      </c>
      <c r="F5" s="524" t="s">
        <v>10</v>
      </c>
      <c r="G5" s="522" t="str">
        <f>NDPL!G5</f>
        <v>FINAL READING 31/04/2018</v>
      </c>
      <c r="H5" s="524" t="str">
        <f>NDPL!H5</f>
        <v>INTIAL READING 01/04/2018</v>
      </c>
      <c r="I5" s="524" t="s">
        <v>4</v>
      </c>
      <c r="J5" s="524" t="s">
        <v>5</v>
      </c>
      <c r="K5" s="524" t="s">
        <v>6</v>
      </c>
      <c r="L5" s="522" t="str">
        <f>NDPL!G5</f>
        <v>FINAL READING 31/04/2018</v>
      </c>
      <c r="M5" s="524" t="str">
        <f>NDPL!H5</f>
        <v>INTIAL READING 01/04/2018</v>
      </c>
      <c r="N5" s="524" t="s">
        <v>4</v>
      </c>
      <c r="O5" s="524" t="s">
        <v>5</v>
      </c>
      <c r="P5" s="524" t="s">
        <v>6</v>
      </c>
      <c r="Q5" s="551" t="s">
        <v>304</v>
      </c>
    </row>
    <row r="6" ht="2.25" customHeight="1" hidden="1" thickBot="1" thickTop="1"/>
    <row r="7" spans="1:17" ht="19.5" customHeight="1" thickTop="1">
      <c r="A7" s="272"/>
      <c r="B7" s="273" t="s">
        <v>152</v>
      </c>
      <c r="C7" s="274"/>
      <c r="D7" s="36"/>
      <c r="E7" s="36"/>
      <c r="F7" s="36"/>
      <c r="G7" s="29"/>
      <c r="H7" s="468"/>
      <c r="I7" s="468"/>
      <c r="J7" s="468"/>
      <c r="K7" s="468"/>
      <c r="L7" s="469"/>
      <c r="M7" s="468"/>
      <c r="N7" s="468"/>
      <c r="O7" s="468"/>
      <c r="P7" s="468"/>
      <c r="Q7" s="558"/>
    </row>
    <row r="8" spans="1:17" ht="24" customHeight="1">
      <c r="A8" s="261">
        <v>1</v>
      </c>
      <c r="B8" s="304" t="s">
        <v>153</v>
      </c>
      <c r="C8" s="305">
        <v>4865170</v>
      </c>
      <c r="D8" s="122" t="s">
        <v>12</v>
      </c>
      <c r="E8" s="94" t="s">
        <v>341</v>
      </c>
      <c r="F8" s="312">
        <v>5000</v>
      </c>
      <c r="G8" s="333">
        <v>999505</v>
      </c>
      <c r="H8" s="334">
        <v>999505</v>
      </c>
      <c r="I8" s="314">
        <f aca="true" t="shared" si="0" ref="I8:I16">G8-H8</f>
        <v>0</v>
      </c>
      <c r="J8" s="314">
        <f aca="true" t="shared" si="1" ref="J8:J16">$F8*I8</f>
        <v>0</v>
      </c>
      <c r="K8" s="314">
        <f aca="true" t="shared" si="2" ref="K8:K16">J8/1000000</f>
        <v>0</v>
      </c>
      <c r="L8" s="333">
        <v>999324</v>
      </c>
      <c r="M8" s="334">
        <v>999286</v>
      </c>
      <c r="N8" s="314">
        <f aca="true" t="shared" si="3" ref="N8:N16">L8-M8</f>
        <v>38</v>
      </c>
      <c r="O8" s="314">
        <f aca="true" t="shared" si="4" ref="O8:O16">$F8*N8</f>
        <v>190000</v>
      </c>
      <c r="P8" s="314">
        <f aca="true" t="shared" si="5" ref="P8:P16">O8/1000000</f>
        <v>0.19</v>
      </c>
      <c r="Q8" s="472"/>
    </row>
    <row r="9" spans="1:17" ht="24.75" customHeight="1">
      <c r="A9" s="261">
        <v>2</v>
      </c>
      <c r="B9" s="304" t="s">
        <v>154</v>
      </c>
      <c r="C9" s="305">
        <v>4865095</v>
      </c>
      <c r="D9" s="122" t="s">
        <v>12</v>
      </c>
      <c r="E9" s="94" t="s">
        <v>341</v>
      </c>
      <c r="F9" s="312">
        <v>1333.33</v>
      </c>
      <c r="G9" s="333">
        <v>984577</v>
      </c>
      <c r="H9" s="334">
        <v>984577</v>
      </c>
      <c r="I9" s="314">
        <f t="shared" si="0"/>
        <v>0</v>
      </c>
      <c r="J9" s="314">
        <f t="shared" si="1"/>
        <v>0</v>
      </c>
      <c r="K9" s="314">
        <f t="shared" si="2"/>
        <v>0</v>
      </c>
      <c r="L9" s="333">
        <v>670712</v>
      </c>
      <c r="M9" s="334">
        <v>670959</v>
      </c>
      <c r="N9" s="314">
        <f t="shared" si="3"/>
        <v>-247</v>
      </c>
      <c r="O9" s="314">
        <f t="shared" si="4"/>
        <v>-329332.51</v>
      </c>
      <c r="P9" s="470">
        <f t="shared" si="5"/>
        <v>-0.32933251</v>
      </c>
      <c r="Q9" s="478"/>
    </row>
    <row r="10" spans="1:17" ht="22.5" customHeight="1">
      <c r="A10" s="261">
        <v>3</v>
      </c>
      <c r="B10" s="304" t="s">
        <v>155</v>
      </c>
      <c r="C10" s="305">
        <v>5295153</v>
      </c>
      <c r="D10" s="122" t="s">
        <v>12</v>
      </c>
      <c r="E10" s="94" t="s">
        <v>341</v>
      </c>
      <c r="F10" s="312">
        <v>400</v>
      </c>
      <c r="G10" s="333">
        <v>1219</v>
      </c>
      <c r="H10" s="334">
        <v>1219</v>
      </c>
      <c r="I10" s="314">
        <f>G10-H10</f>
        <v>0</v>
      </c>
      <c r="J10" s="314">
        <f t="shared" si="1"/>
        <v>0</v>
      </c>
      <c r="K10" s="314">
        <f t="shared" si="2"/>
        <v>0</v>
      </c>
      <c r="L10" s="333">
        <v>62715</v>
      </c>
      <c r="M10" s="334">
        <v>63291</v>
      </c>
      <c r="N10" s="314">
        <f>L10-M10</f>
        <v>-576</v>
      </c>
      <c r="O10" s="314">
        <f t="shared" si="4"/>
        <v>-230400</v>
      </c>
      <c r="P10" s="314">
        <f t="shared" si="5"/>
        <v>-0.2304</v>
      </c>
      <c r="Q10" s="473"/>
    </row>
    <row r="11" spans="1:17" ht="22.5" customHeight="1">
      <c r="A11" s="261">
        <v>4</v>
      </c>
      <c r="B11" s="304" t="s">
        <v>156</v>
      </c>
      <c r="C11" s="305">
        <v>4865127</v>
      </c>
      <c r="D11" s="122" t="s">
        <v>12</v>
      </c>
      <c r="E11" s="94" t="s">
        <v>341</v>
      </c>
      <c r="F11" s="312">
        <v>1333.33</v>
      </c>
      <c r="G11" s="333">
        <v>999973</v>
      </c>
      <c r="H11" s="334">
        <v>999973</v>
      </c>
      <c r="I11" s="314">
        <f t="shared" si="0"/>
        <v>0</v>
      </c>
      <c r="J11" s="314">
        <f t="shared" si="1"/>
        <v>0</v>
      </c>
      <c r="K11" s="314">
        <f t="shared" si="2"/>
        <v>0</v>
      </c>
      <c r="L11" s="333">
        <v>999802</v>
      </c>
      <c r="M11" s="334">
        <v>1000045</v>
      </c>
      <c r="N11" s="314">
        <f t="shared" si="3"/>
        <v>-243</v>
      </c>
      <c r="O11" s="314">
        <f t="shared" si="4"/>
        <v>-323999.19</v>
      </c>
      <c r="P11" s="314">
        <f t="shared" si="5"/>
        <v>-0.32399919</v>
      </c>
      <c r="Q11" s="720"/>
    </row>
    <row r="12" spans="1:17" ht="22.5" customHeight="1">
      <c r="A12" s="261">
        <v>5</v>
      </c>
      <c r="B12" s="304" t="s">
        <v>157</v>
      </c>
      <c r="C12" s="305">
        <v>4865152</v>
      </c>
      <c r="D12" s="122" t="s">
        <v>12</v>
      </c>
      <c r="E12" s="94" t="s">
        <v>341</v>
      </c>
      <c r="F12" s="312">
        <v>300</v>
      </c>
      <c r="G12" s="333">
        <v>1605</v>
      </c>
      <c r="H12" s="334">
        <v>1605</v>
      </c>
      <c r="I12" s="314">
        <f t="shared" si="0"/>
        <v>0</v>
      </c>
      <c r="J12" s="314">
        <f t="shared" si="1"/>
        <v>0</v>
      </c>
      <c r="K12" s="314">
        <f t="shared" si="2"/>
        <v>0</v>
      </c>
      <c r="L12" s="333">
        <v>112</v>
      </c>
      <c r="M12" s="334">
        <v>112</v>
      </c>
      <c r="N12" s="314">
        <f t="shared" si="3"/>
        <v>0</v>
      </c>
      <c r="O12" s="314">
        <f t="shared" si="4"/>
        <v>0</v>
      </c>
      <c r="P12" s="314">
        <f t="shared" si="5"/>
        <v>0</v>
      </c>
      <c r="Q12" s="785"/>
    </row>
    <row r="13" spans="1:17" ht="22.5" customHeight="1">
      <c r="A13" s="261">
        <v>6</v>
      </c>
      <c r="B13" s="304" t="s">
        <v>158</v>
      </c>
      <c r="C13" s="305">
        <v>4865111</v>
      </c>
      <c r="D13" s="122" t="s">
        <v>12</v>
      </c>
      <c r="E13" s="94" t="s">
        <v>341</v>
      </c>
      <c r="F13" s="312">
        <v>100</v>
      </c>
      <c r="G13" s="333">
        <v>18831</v>
      </c>
      <c r="H13" s="334">
        <v>18831</v>
      </c>
      <c r="I13" s="314">
        <f>G13-H13</f>
        <v>0</v>
      </c>
      <c r="J13" s="314">
        <f t="shared" si="1"/>
        <v>0</v>
      </c>
      <c r="K13" s="314">
        <f t="shared" si="2"/>
        <v>0</v>
      </c>
      <c r="L13" s="333">
        <v>21585</v>
      </c>
      <c r="M13" s="334">
        <v>20966</v>
      </c>
      <c r="N13" s="314">
        <f>L13-M13</f>
        <v>619</v>
      </c>
      <c r="O13" s="314">
        <f t="shared" si="4"/>
        <v>61900</v>
      </c>
      <c r="P13" s="314">
        <f t="shared" si="5"/>
        <v>0.0619</v>
      </c>
      <c r="Q13" s="473"/>
    </row>
    <row r="14" spans="1:17" ht="22.5" customHeight="1">
      <c r="A14" s="261">
        <v>7</v>
      </c>
      <c r="B14" s="304" t="s">
        <v>159</v>
      </c>
      <c r="C14" s="305">
        <v>4865140</v>
      </c>
      <c r="D14" s="122" t="s">
        <v>12</v>
      </c>
      <c r="E14" s="94" t="s">
        <v>341</v>
      </c>
      <c r="F14" s="312">
        <v>75</v>
      </c>
      <c r="G14" s="333">
        <v>719766</v>
      </c>
      <c r="H14" s="334">
        <v>719767</v>
      </c>
      <c r="I14" s="314">
        <f t="shared" si="0"/>
        <v>-1</v>
      </c>
      <c r="J14" s="314">
        <f t="shared" si="1"/>
        <v>-75</v>
      </c>
      <c r="K14" s="314">
        <f t="shared" si="2"/>
        <v>-7.5E-05</v>
      </c>
      <c r="L14" s="333">
        <v>988287</v>
      </c>
      <c r="M14" s="334">
        <v>993133</v>
      </c>
      <c r="N14" s="314">
        <f t="shared" si="3"/>
        <v>-4846</v>
      </c>
      <c r="O14" s="314">
        <f t="shared" si="4"/>
        <v>-363450</v>
      </c>
      <c r="P14" s="314">
        <f t="shared" si="5"/>
        <v>-0.36345</v>
      </c>
      <c r="Q14" s="472"/>
    </row>
    <row r="15" spans="1:17" ht="22.5" customHeight="1">
      <c r="A15" s="261">
        <v>8</v>
      </c>
      <c r="B15" s="771" t="s">
        <v>160</v>
      </c>
      <c r="C15" s="305">
        <v>4865134</v>
      </c>
      <c r="D15" s="122" t="s">
        <v>12</v>
      </c>
      <c r="E15" s="94" t="s">
        <v>341</v>
      </c>
      <c r="F15" s="312">
        <v>75</v>
      </c>
      <c r="G15" s="333">
        <v>999210</v>
      </c>
      <c r="H15" s="334">
        <v>999210</v>
      </c>
      <c r="I15" s="314">
        <f t="shared" si="0"/>
        <v>0</v>
      </c>
      <c r="J15" s="314">
        <f t="shared" si="1"/>
        <v>0</v>
      </c>
      <c r="K15" s="314">
        <f t="shared" si="2"/>
        <v>0</v>
      </c>
      <c r="L15" s="333">
        <v>1917</v>
      </c>
      <c r="M15" s="334">
        <v>2234</v>
      </c>
      <c r="N15" s="314">
        <f t="shared" si="3"/>
        <v>-317</v>
      </c>
      <c r="O15" s="314">
        <f t="shared" si="4"/>
        <v>-23775</v>
      </c>
      <c r="P15" s="314">
        <f t="shared" si="5"/>
        <v>-0.023775</v>
      </c>
      <c r="Q15" s="473"/>
    </row>
    <row r="16" spans="1:17" ht="18">
      <c r="A16" s="261">
        <v>9</v>
      </c>
      <c r="B16" s="304" t="s">
        <v>161</v>
      </c>
      <c r="C16" s="305">
        <v>4865181</v>
      </c>
      <c r="D16" s="122" t="s">
        <v>12</v>
      </c>
      <c r="E16" s="94" t="s">
        <v>341</v>
      </c>
      <c r="F16" s="312">
        <v>900</v>
      </c>
      <c r="G16" s="333">
        <v>997475</v>
      </c>
      <c r="H16" s="334">
        <v>997475</v>
      </c>
      <c r="I16" s="314">
        <f t="shared" si="0"/>
        <v>0</v>
      </c>
      <c r="J16" s="314">
        <f t="shared" si="1"/>
        <v>0</v>
      </c>
      <c r="K16" s="314">
        <f t="shared" si="2"/>
        <v>0</v>
      </c>
      <c r="L16" s="333">
        <v>993985</v>
      </c>
      <c r="M16" s="334">
        <v>994907</v>
      </c>
      <c r="N16" s="314">
        <f t="shared" si="3"/>
        <v>-922</v>
      </c>
      <c r="O16" s="314">
        <f t="shared" si="4"/>
        <v>-829800</v>
      </c>
      <c r="P16" s="314">
        <f t="shared" si="5"/>
        <v>-0.8298</v>
      </c>
      <c r="Q16" s="478"/>
    </row>
    <row r="17" spans="1:17" ht="15.75" customHeight="1">
      <c r="A17" s="261"/>
      <c r="B17" s="306" t="s">
        <v>162</v>
      </c>
      <c r="C17" s="305"/>
      <c r="D17" s="122"/>
      <c r="E17" s="122"/>
      <c r="F17" s="312"/>
      <c r="G17" s="417"/>
      <c r="H17" s="420"/>
      <c r="I17" s="314"/>
      <c r="J17" s="314"/>
      <c r="K17" s="605"/>
      <c r="L17" s="316"/>
      <c r="M17" s="314"/>
      <c r="N17" s="314"/>
      <c r="O17" s="314"/>
      <c r="P17" s="605"/>
      <c r="Q17" s="473"/>
    </row>
    <row r="18" spans="1:17" ht="22.5" customHeight="1">
      <c r="A18" s="261">
        <v>10</v>
      </c>
      <c r="B18" s="304" t="s">
        <v>15</v>
      </c>
      <c r="C18" s="305">
        <v>5128454</v>
      </c>
      <c r="D18" s="122" t="s">
        <v>12</v>
      </c>
      <c r="E18" s="94" t="s">
        <v>341</v>
      </c>
      <c r="F18" s="312">
        <v>-500</v>
      </c>
      <c r="G18" s="333">
        <v>16168</v>
      </c>
      <c r="H18" s="334">
        <v>16168</v>
      </c>
      <c r="I18" s="314">
        <f aca="true" t="shared" si="6" ref="I18:I23">G18-H18</f>
        <v>0</v>
      </c>
      <c r="J18" s="314">
        <f aca="true" t="shared" si="7" ref="J18:J23">$F18*I18</f>
        <v>0</v>
      </c>
      <c r="K18" s="314">
        <f aca="true" t="shared" si="8" ref="K18:K23">J18/1000000</f>
        <v>0</v>
      </c>
      <c r="L18" s="333">
        <v>988926</v>
      </c>
      <c r="M18" s="334">
        <v>988926</v>
      </c>
      <c r="N18" s="314">
        <f aca="true" t="shared" si="9" ref="N18:N23">L18-M18</f>
        <v>0</v>
      </c>
      <c r="O18" s="314">
        <f aca="true" t="shared" si="10" ref="O18:O23">$F18*N18</f>
        <v>0</v>
      </c>
      <c r="P18" s="314">
        <f aca="true" t="shared" si="11" ref="P18:P23">O18/1000000</f>
        <v>0</v>
      </c>
      <c r="Q18" s="473"/>
    </row>
    <row r="19" spans="1:17" ht="22.5" customHeight="1">
      <c r="A19" s="261">
        <v>11</v>
      </c>
      <c r="B19" s="277" t="s">
        <v>16</v>
      </c>
      <c r="C19" s="305">
        <v>4865025</v>
      </c>
      <c r="D19" s="82" t="s">
        <v>12</v>
      </c>
      <c r="E19" s="94" t="s">
        <v>341</v>
      </c>
      <c r="F19" s="312">
        <v>-1000</v>
      </c>
      <c r="G19" s="333">
        <v>3084</v>
      </c>
      <c r="H19" s="334">
        <v>3083</v>
      </c>
      <c r="I19" s="314">
        <f t="shared" si="6"/>
        <v>1</v>
      </c>
      <c r="J19" s="314">
        <f t="shared" si="7"/>
        <v>-1000</v>
      </c>
      <c r="K19" s="314">
        <f t="shared" si="8"/>
        <v>-0.001</v>
      </c>
      <c r="L19" s="333">
        <v>997566</v>
      </c>
      <c r="M19" s="334">
        <v>997652</v>
      </c>
      <c r="N19" s="314">
        <f t="shared" si="9"/>
        <v>-86</v>
      </c>
      <c r="O19" s="314">
        <f t="shared" si="10"/>
        <v>86000</v>
      </c>
      <c r="P19" s="314">
        <f t="shared" si="11"/>
        <v>0.086</v>
      </c>
      <c r="Q19" s="473"/>
    </row>
    <row r="20" spans="1:17" ht="22.5" customHeight="1">
      <c r="A20" s="261">
        <v>12</v>
      </c>
      <c r="B20" s="304" t="s">
        <v>17</v>
      </c>
      <c r="C20" s="305">
        <v>4902563</v>
      </c>
      <c r="D20" s="122" t="s">
        <v>12</v>
      </c>
      <c r="E20" s="94" t="s">
        <v>341</v>
      </c>
      <c r="F20" s="312">
        <v>-1000</v>
      </c>
      <c r="G20" s="333">
        <v>505</v>
      </c>
      <c r="H20" s="334">
        <v>505</v>
      </c>
      <c r="I20" s="314">
        <f t="shared" si="6"/>
        <v>0</v>
      </c>
      <c r="J20" s="314">
        <f t="shared" si="7"/>
        <v>0</v>
      </c>
      <c r="K20" s="314">
        <f t="shared" si="8"/>
        <v>0</v>
      </c>
      <c r="L20" s="333">
        <v>999536</v>
      </c>
      <c r="M20" s="334">
        <v>999539</v>
      </c>
      <c r="N20" s="314">
        <f t="shared" si="9"/>
        <v>-3</v>
      </c>
      <c r="O20" s="314">
        <f t="shared" si="10"/>
        <v>3000</v>
      </c>
      <c r="P20" s="314">
        <f t="shared" si="11"/>
        <v>0.003</v>
      </c>
      <c r="Q20" s="473" t="s">
        <v>471</v>
      </c>
    </row>
    <row r="21" spans="1:17" ht="22.5" customHeight="1">
      <c r="A21" s="261"/>
      <c r="B21" s="304"/>
      <c r="C21" s="305">
        <v>5128433</v>
      </c>
      <c r="D21" s="122" t="s">
        <v>12</v>
      </c>
      <c r="E21" s="94" t="s">
        <v>341</v>
      </c>
      <c r="F21" s="312">
        <v>-2000</v>
      </c>
      <c r="G21" s="333">
        <v>999958</v>
      </c>
      <c r="H21" s="334">
        <v>1000000</v>
      </c>
      <c r="I21" s="314">
        <f t="shared" si="6"/>
        <v>-42</v>
      </c>
      <c r="J21" s="314">
        <f t="shared" si="7"/>
        <v>84000</v>
      </c>
      <c r="K21" s="314">
        <f t="shared" si="8"/>
        <v>0.084</v>
      </c>
      <c r="L21" s="333">
        <v>999927</v>
      </c>
      <c r="M21" s="334">
        <v>1000000</v>
      </c>
      <c r="N21" s="314">
        <f t="shared" si="9"/>
        <v>-73</v>
      </c>
      <c r="O21" s="314">
        <f t="shared" si="10"/>
        <v>146000</v>
      </c>
      <c r="P21" s="314">
        <f t="shared" si="11"/>
        <v>0.146</v>
      </c>
      <c r="Q21" s="473" t="s">
        <v>467</v>
      </c>
    </row>
    <row r="22" spans="1:17" ht="22.5" customHeight="1">
      <c r="A22" s="261">
        <v>13</v>
      </c>
      <c r="B22" s="304" t="s">
        <v>163</v>
      </c>
      <c r="C22" s="305">
        <v>4902499</v>
      </c>
      <c r="D22" s="122" t="s">
        <v>12</v>
      </c>
      <c r="E22" s="94" t="s">
        <v>341</v>
      </c>
      <c r="F22" s="312">
        <v>-1000</v>
      </c>
      <c r="G22" s="333">
        <v>10734</v>
      </c>
      <c r="H22" s="334">
        <v>10791</v>
      </c>
      <c r="I22" s="314">
        <f t="shared" si="6"/>
        <v>-57</v>
      </c>
      <c r="J22" s="314">
        <f t="shared" si="7"/>
        <v>57000</v>
      </c>
      <c r="K22" s="314">
        <f t="shared" si="8"/>
        <v>0.057</v>
      </c>
      <c r="L22" s="333">
        <v>999380</v>
      </c>
      <c r="M22" s="334">
        <v>999400</v>
      </c>
      <c r="N22" s="314">
        <f t="shared" si="9"/>
        <v>-20</v>
      </c>
      <c r="O22" s="314">
        <f t="shared" si="10"/>
        <v>20000</v>
      </c>
      <c r="P22" s="314">
        <f t="shared" si="11"/>
        <v>0.02</v>
      </c>
      <c r="Q22" s="473"/>
    </row>
    <row r="23" spans="1:17" ht="22.5" customHeight="1">
      <c r="A23" s="261">
        <v>14</v>
      </c>
      <c r="B23" s="304" t="s">
        <v>429</v>
      </c>
      <c r="C23" s="305">
        <v>5295169</v>
      </c>
      <c r="D23" s="122" t="s">
        <v>12</v>
      </c>
      <c r="E23" s="94" t="s">
        <v>341</v>
      </c>
      <c r="F23" s="312">
        <v>-1000</v>
      </c>
      <c r="G23" s="333">
        <v>967915</v>
      </c>
      <c r="H23" s="334">
        <v>967910</v>
      </c>
      <c r="I23" s="334">
        <f t="shared" si="6"/>
        <v>5</v>
      </c>
      <c r="J23" s="334">
        <f t="shared" si="7"/>
        <v>-5000</v>
      </c>
      <c r="K23" s="334">
        <f t="shared" si="8"/>
        <v>-0.005</v>
      </c>
      <c r="L23" s="333">
        <v>996176</v>
      </c>
      <c r="M23" s="334">
        <v>996373</v>
      </c>
      <c r="N23" s="334">
        <f t="shared" si="9"/>
        <v>-197</v>
      </c>
      <c r="O23" s="334">
        <f t="shared" si="10"/>
        <v>197000</v>
      </c>
      <c r="P23" s="334">
        <f t="shared" si="11"/>
        <v>0.197</v>
      </c>
      <c r="Q23" s="473"/>
    </row>
    <row r="24" spans="1:17" ht="15" customHeight="1">
      <c r="A24" s="261"/>
      <c r="B24" s="306" t="s">
        <v>164</v>
      </c>
      <c r="C24" s="305"/>
      <c r="D24" s="122"/>
      <c r="E24" s="122"/>
      <c r="F24" s="312"/>
      <c r="G24" s="417"/>
      <c r="H24" s="420"/>
      <c r="I24" s="314"/>
      <c r="J24" s="314"/>
      <c r="K24" s="314"/>
      <c r="L24" s="316"/>
      <c r="M24" s="314"/>
      <c r="N24" s="314"/>
      <c r="O24" s="314"/>
      <c r="P24" s="314"/>
      <c r="Q24" s="473"/>
    </row>
    <row r="25" spans="1:17" ht="18.75" customHeight="1">
      <c r="A25" s="261">
        <v>15</v>
      </c>
      <c r="B25" s="304" t="s">
        <v>15</v>
      </c>
      <c r="C25" s="305">
        <v>5295164</v>
      </c>
      <c r="D25" s="122" t="s">
        <v>12</v>
      </c>
      <c r="E25" s="94" t="s">
        <v>341</v>
      </c>
      <c r="F25" s="312">
        <v>-1000</v>
      </c>
      <c r="G25" s="333">
        <v>31459</v>
      </c>
      <c r="H25" s="334">
        <v>31039</v>
      </c>
      <c r="I25" s="314">
        <f>G25-H25</f>
        <v>420</v>
      </c>
      <c r="J25" s="314">
        <f>$F25*I25</f>
        <v>-420000</v>
      </c>
      <c r="K25" s="314">
        <f>J25/1000000</f>
        <v>-0.42</v>
      </c>
      <c r="L25" s="333">
        <v>999850</v>
      </c>
      <c r="M25" s="334">
        <v>999849</v>
      </c>
      <c r="N25" s="314">
        <f>L25-M25</f>
        <v>1</v>
      </c>
      <c r="O25" s="314">
        <f>$F25*N25</f>
        <v>-1000</v>
      </c>
      <c r="P25" s="314">
        <f>O25/1000000</f>
        <v>-0.001</v>
      </c>
      <c r="Q25" s="490"/>
    </row>
    <row r="26" spans="1:17" ht="18.75" customHeight="1">
      <c r="A26" s="261"/>
      <c r="B26" s="304"/>
      <c r="C26" s="305"/>
      <c r="D26" s="122"/>
      <c r="E26" s="94"/>
      <c r="F26" s="312">
        <v>-1000</v>
      </c>
      <c r="G26" s="333">
        <v>14175</v>
      </c>
      <c r="H26" s="334">
        <v>14110</v>
      </c>
      <c r="I26" s="314">
        <f>G26-H26</f>
        <v>65</v>
      </c>
      <c r="J26" s="314">
        <f>$F26*I26</f>
        <v>-65000</v>
      </c>
      <c r="K26" s="314">
        <f>J26/1000000</f>
        <v>-0.065</v>
      </c>
      <c r="L26" s="333"/>
      <c r="M26" s="334"/>
      <c r="N26" s="314"/>
      <c r="O26" s="314"/>
      <c r="P26" s="314"/>
      <c r="Q26" s="490"/>
    </row>
    <row r="27" spans="1:17" ht="17.25" customHeight="1">
      <c r="A27" s="261">
        <v>16</v>
      </c>
      <c r="B27" s="304" t="s">
        <v>16</v>
      </c>
      <c r="C27" s="305">
        <v>5129959</v>
      </c>
      <c r="D27" s="122" t="s">
        <v>12</v>
      </c>
      <c r="E27" s="94" t="s">
        <v>341</v>
      </c>
      <c r="F27" s="312">
        <v>-1000</v>
      </c>
      <c r="G27" s="333">
        <v>19335</v>
      </c>
      <c r="H27" s="334">
        <v>19261</v>
      </c>
      <c r="I27" s="334">
        <f>G27-H27</f>
        <v>74</v>
      </c>
      <c r="J27" s="334">
        <f>$F27*I27</f>
        <v>-74000</v>
      </c>
      <c r="K27" s="334">
        <f>J27/1000000</f>
        <v>-0.074</v>
      </c>
      <c r="L27" s="333">
        <v>511</v>
      </c>
      <c r="M27" s="334">
        <v>158</v>
      </c>
      <c r="N27" s="334">
        <f>L27-M27</f>
        <v>353</v>
      </c>
      <c r="O27" s="334">
        <f>$F27*N27</f>
        <v>-353000</v>
      </c>
      <c r="P27" s="334">
        <f>O27/1000000</f>
        <v>-0.353</v>
      </c>
      <c r="Q27" s="490"/>
    </row>
    <row r="28" spans="1:17" ht="17.25" customHeight="1">
      <c r="A28" s="261">
        <v>17</v>
      </c>
      <c r="B28" s="304" t="s">
        <v>17</v>
      </c>
      <c r="C28" s="305">
        <v>4864988</v>
      </c>
      <c r="D28" s="122" t="s">
        <v>12</v>
      </c>
      <c r="E28" s="94" t="s">
        <v>341</v>
      </c>
      <c r="F28" s="312">
        <v>-2000</v>
      </c>
      <c r="G28" s="333">
        <v>7764</v>
      </c>
      <c r="H28" s="334">
        <v>7634</v>
      </c>
      <c r="I28" s="314">
        <f>G28-H28</f>
        <v>130</v>
      </c>
      <c r="J28" s="314">
        <f>$F28*I28</f>
        <v>-260000</v>
      </c>
      <c r="K28" s="314">
        <f>J28/1000000</f>
        <v>-0.26</v>
      </c>
      <c r="L28" s="333">
        <v>999053</v>
      </c>
      <c r="M28" s="334">
        <v>999044</v>
      </c>
      <c r="N28" s="314">
        <f>L28-M28</f>
        <v>9</v>
      </c>
      <c r="O28" s="314">
        <f>$F28*N28</f>
        <v>-18000</v>
      </c>
      <c r="P28" s="314">
        <f>O28/1000000</f>
        <v>-0.018</v>
      </c>
      <c r="Q28" s="490"/>
    </row>
    <row r="29" spans="1:17" ht="17.25" customHeight="1">
      <c r="A29" s="261">
        <v>18</v>
      </c>
      <c r="B29" s="304" t="s">
        <v>163</v>
      </c>
      <c r="C29" s="305">
        <v>5295572</v>
      </c>
      <c r="D29" s="122" t="s">
        <v>12</v>
      </c>
      <c r="E29" s="94" t="s">
        <v>341</v>
      </c>
      <c r="F29" s="312">
        <v>-1000</v>
      </c>
      <c r="G29" s="333">
        <v>996417</v>
      </c>
      <c r="H29" s="334">
        <v>996523</v>
      </c>
      <c r="I29" s="334">
        <f>G29-H29</f>
        <v>-106</v>
      </c>
      <c r="J29" s="334">
        <f>$F29*I29</f>
        <v>106000</v>
      </c>
      <c r="K29" s="334">
        <f>J29/1000000</f>
        <v>0.106</v>
      </c>
      <c r="L29" s="333">
        <v>902094</v>
      </c>
      <c r="M29" s="334">
        <v>902651</v>
      </c>
      <c r="N29" s="334">
        <f>L29-M29</f>
        <v>-557</v>
      </c>
      <c r="O29" s="334">
        <f>$F29*N29</f>
        <v>557000</v>
      </c>
      <c r="P29" s="334">
        <f>O29/1000000</f>
        <v>0.557</v>
      </c>
      <c r="Q29" s="490"/>
    </row>
    <row r="30" spans="1:17" ht="17.25" customHeight="1">
      <c r="A30" s="261"/>
      <c r="B30" s="306" t="s">
        <v>442</v>
      </c>
      <c r="C30" s="305"/>
      <c r="D30" s="122"/>
      <c r="E30" s="94"/>
      <c r="F30" s="312"/>
      <c r="G30" s="333"/>
      <c r="H30" s="334"/>
      <c r="I30" s="334"/>
      <c r="J30" s="334"/>
      <c r="K30" s="334"/>
      <c r="L30" s="333"/>
      <c r="M30" s="334"/>
      <c r="N30" s="334"/>
      <c r="O30" s="334"/>
      <c r="P30" s="334"/>
      <c r="Q30" s="490"/>
    </row>
    <row r="31" spans="1:17" ht="17.25" customHeight="1">
      <c r="A31" s="261">
        <v>19</v>
      </c>
      <c r="B31" s="304" t="s">
        <v>15</v>
      </c>
      <c r="C31" s="305">
        <v>5128451</v>
      </c>
      <c r="D31" s="122" t="s">
        <v>12</v>
      </c>
      <c r="E31" s="94" t="s">
        <v>341</v>
      </c>
      <c r="F31" s="312">
        <v>-1000</v>
      </c>
      <c r="G31" s="333">
        <v>0</v>
      </c>
      <c r="H31" s="334">
        <v>0</v>
      </c>
      <c r="I31" s="314">
        <f>G31-H31</f>
        <v>0</v>
      </c>
      <c r="J31" s="314">
        <f>$F31*I31</f>
        <v>0</v>
      </c>
      <c r="K31" s="314">
        <f>J31/1000000</f>
        <v>0</v>
      </c>
      <c r="L31" s="333">
        <v>0</v>
      </c>
      <c r="M31" s="334">
        <v>0</v>
      </c>
      <c r="N31" s="314">
        <f>L31-M31</f>
        <v>0</v>
      </c>
      <c r="O31" s="314">
        <f>$F31*N31</f>
        <v>0</v>
      </c>
      <c r="P31" s="314">
        <f>O31/1000000</f>
        <v>0</v>
      </c>
      <c r="Q31" s="490"/>
    </row>
    <row r="32" spans="1:17" ht="17.25" customHeight="1">
      <c r="A32" s="261">
        <v>20</v>
      </c>
      <c r="B32" s="304" t="s">
        <v>16</v>
      </c>
      <c r="C32" s="305">
        <v>5128459</v>
      </c>
      <c r="D32" s="122" t="s">
        <v>12</v>
      </c>
      <c r="E32" s="94" t="s">
        <v>341</v>
      </c>
      <c r="F32" s="312">
        <v>-1000</v>
      </c>
      <c r="G32" s="333">
        <v>0</v>
      </c>
      <c r="H32" s="334">
        <v>0</v>
      </c>
      <c r="I32" s="314">
        <f>G32-H32</f>
        <v>0</v>
      </c>
      <c r="J32" s="314">
        <f>$F32*I32</f>
        <v>0</v>
      </c>
      <c r="K32" s="314">
        <f>J32/1000000</f>
        <v>0</v>
      </c>
      <c r="L32" s="333">
        <v>0</v>
      </c>
      <c r="M32" s="334">
        <v>0</v>
      </c>
      <c r="N32" s="314">
        <f>L32-M32</f>
        <v>0</v>
      </c>
      <c r="O32" s="314">
        <f>$F32*N32</f>
        <v>0</v>
      </c>
      <c r="P32" s="314">
        <f>O32/1000000</f>
        <v>0</v>
      </c>
      <c r="Q32" s="490"/>
    </row>
    <row r="33" spans="1:17" ht="17.25" customHeight="1">
      <c r="A33" s="261"/>
      <c r="B33" s="275" t="s">
        <v>165</v>
      </c>
      <c r="C33" s="305"/>
      <c r="D33" s="82"/>
      <c r="E33" s="82"/>
      <c r="F33" s="312"/>
      <c r="G33" s="417"/>
      <c r="H33" s="420"/>
      <c r="I33" s="314"/>
      <c r="J33" s="314"/>
      <c r="K33" s="314"/>
      <c r="L33" s="316"/>
      <c r="M33" s="314"/>
      <c r="N33" s="314"/>
      <c r="O33" s="314"/>
      <c r="P33" s="314"/>
      <c r="Q33" s="473"/>
    </row>
    <row r="34" spans="1:17" ht="18.75" customHeight="1">
      <c r="A34" s="261">
        <v>21</v>
      </c>
      <c r="B34" s="304" t="s">
        <v>15</v>
      </c>
      <c r="C34" s="305">
        <v>5295151</v>
      </c>
      <c r="D34" s="122" t="s">
        <v>12</v>
      </c>
      <c r="E34" s="94" t="s">
        <v>341</v>
      </c>
      <c r="F34" s="312">
        <v>-1000</v>
      </c>
      <c r="G34" s="333">
        <v>2986</v>
      </c>
      <c r="H34" s="334">
        <v>3098</v>
      </c>
      <c r="I34" s="314">
        <f>G34-H34</f>
        <v>-112</v>
      </c>
      <c r="J34" s="314">
        <f>$F34*I34</f>
        <v>112000</v>
      </c>
      <c r="K34" s="314">
        <f>J34/1000000</f>
        <v>0.112</v>
      </c>
      <c r="L34" s="333">
        <v>982345</v>
      </c>
      <c r="M34" s="334">
        <v>982785</v>
      </c>
      <c r="N34" s="314">
        <f>L34-M34</f>
        <v>-440</v>
      </c>
      <c r="O34" s="314">
        <f>$F34*N34</f>
        <v>440000</v>
      </c>
      <c r="P34" s="314">
        <f>O34/1000000</f>
        <v>0.44</v>
      </c>
      <c r="Q34" s="485"/>
    </row>
    <row r="35" spans="1:17" ht="17.25" customHeight="1">
      <c r="A35" s="261">
        <v>22</v>
      </c>
      <c r="B35" s="304" t="s">
        <v>16</v>
      </c>
      <c r="C35" s="305">
        <v>4864970</v>
      </c>
      <c r="D35" s="122" t="s">
        <v>12</v>
      </c>
      <c r="E35" s="94" t="s">
        <v>341</v>
      </c>
      <c r="F35" s="312">
        <v>-1000</v>
      </c>
      <c r="G35" s="333">
        <v>996742</v>
      </c>
      <c r="H35" s="334">
        <v>996756</v>
      </c>
      <c r="I35" s="314">
        <f>G35-H35</f>
        <v>-14</v>
      </c>
      <c r="J35" s="314">
        <f>$F35*I35</f>
        <v>14000</v>
      </c>
      <c r="K35" s="314">
        <f>J35/1000000</f>
        <v>0.014</v>
      </c>
      <c r="L35" s="333">
        <v>982849</v>
      </c>
      <c r="M35" s="334">
        <v>983472</v>
      </c>
      <c r="N35" s="314">
        <f>L35-M35</f>
        <v>-623</v>
      </c>
      <c r="O35" s="314">
        <f>$F35*N35</f>
        <v>623000</v>
      </c>
      <c r="P35" s="314">
        <f>O35/1000000</f>
        <v>0.623</v>
      </c>
      <c r="Q35" s="473"/>
    </row>
    <row r="36" spans="1:17" ht="15.75" customHeight="1">
      <c r="A36" s="261">
        <v>23</v>
      </c>
      <c r="B36" s="304" t="s">
        <v>17</v>
      </c>
      <c r="C36" s="305">
        <v>5295147</v>
      </c>
      <c r="D36" s="122" t="s">
        <v>12</v>
      </c>
      <c r="E36" s="94" t="s">
        <v>341</v>
      </c>
      <c r="F36" s="312">
        <v>-1000</v>
      </c>
      <c r="G36" s="333">
        <v>996880</v>
      </c>
      <c r="H36" s="334">
        <v>997119</v>
      </c>
      <c r="I36" s="314">
        <f>G36-H36</f>
        <v>-239</v>
      </c>
      <c r="J36" s="314">
        <f>$F36*I36</f>
        <v>239000</v>
      </c>
      <c r="K36" s="314">
        <f>J36/1000000</f>
        <v>0.239</v>
      </c>
      <c r="L36" s="333">
        <v>989553</v>
      </c>
      <c r="M36" s="334">
        <v>990212</v>
      </c>
      <c r="N36" s="314">
        <f>L36-M36</f>
        <v>-659</v>
      </c>
      <c r="O36" s="314">
        <f>$F36*N36</f>
        <v>659000</v>
      </c>
      <c r="P36" s="314">
        <f>O36/1000000</f>
        <v>0.659</v>
      </c>
      <c r="Q36" s="473"/>
    </row>
    <row r="37" spans="1:17" ht="15.75" customHeight="1">
      <c r="A37" s="261">
        <v>24</v>
      </c>
      <c r="B37" s="277" t="s">
        <v>163</v>
      </c>
      <c r="C37" s="305">
        <v>4865001</v>
      </c>
      <c r="D37" s="82" t="s">
        <v>12</v>
      </c>
      <c r="E37" s="94" t="s">
        <v>341</v>
      </c>
      <c r="F37" s="312">
        <v>-1000</v>
      </c>
      <c r="G37" s="333">
        <v>1000005</v>
      </c>
      <c r="H37" s="334">
        <v>999999</v>
      </c>
      <c r="I37" s="314">
        <f>G37-H37</f>
        <v>6</v>
      </c>
      <c r="J37" s="314">
        <f>$F37*I37</f>
        <v>-6000</v>
      </c>
      <c r="K37" s="314">
        <f>J37/1000000</f>
        <v>-0.006</v>
      </c>
      <c r="L37" s="333">
        <v>999617</v>
      </c>
      <c r="M37" s="334">
        <v>999968</v>
      </c>
      <c r="N37" s="314">
        <f>L37-M37</f>
        <v>-351</v>
      </c>
      <c r="O37" s="314">
        <f>$F37*N37</f>
        <v>351000</v>
      </c>
      <c r="P37" s="314">
        <f>O37/1000000</f>
        <v>0.351</v>
      </c>
      <c r="Q37" s="782"/>
    </row>
    <row r="38" spans="1:17" ht="17.25" customHeight="1">
      <c r="A38" s="261"/>
      <c r="B38" s="306" t="s">
        <v>166</v>
      </c>
      <c r="C38" s="305"/>
      <c r="D38" s="122"/>
      <c r="E38" s="122"/>
      <c r="F38" s="312"/>
      <c r="G38" s="417"/>
      <c r="H38" s="420"/>
      <c r="I38" s="314"/>
      <c r="J38" s="314"/>
      <c r="K38" s="314"/>
      <c r="L38" s="316"/>
      <c r="M38" s="314"/>
      <c r="N38" s="314"/>
      <c r="O38" s="314"/>
      <c r="P38" s="314"/>
      <c r="Q38" s="473"/>
    </row>
    <row r="39" spans="1:17" ht="19.5" customHeight="1">
      <c r="A39" s="261"/>
      <c r="B39" s="306" t="s">
        <v>38</v>
      </c>
      <c r="C39" s="305"/>
      <c r="D39" s="122"/>
      <c r="E39" s="122"/>
      <c r="F39" s="312"/>
      <c r="G39" s="417"/>
      <c r="H39" s="420"/>
      <c r="I39" s="314"/>
      <c r="J39" s="314"/>
      <c r="K39" s="314"/>
      <c r="L39" s="316"/>
      <c r="M39" s="314"/>
      <c r="N39" s="314"/>
      <c r="O39" s="314"/>
      <c r="P39" s="314"/>
      <c r="Q39" s="473"/>
    </row>
    <row r="40" spans="1:17" ht="22.5" customHeight="1">
      <c r="A40" s="261">
        <v>25</v>
      </c>
      <c r="B40" s="304" t="s">
        <v>167</v>
      </c>
      <c r="C40" s="305">
        <v>5128435</v>
      </c>
      <c r="D40" s="122" t="s">
        <v>12</v>
      </c>
      <c r="E40" s="94" t="s">
        <v>341</v>
      </c>
      <c r="F40" s="312">
        <v>800</v>
      </c>
      <c r="G40" s="333">
        <v>10</v>
      </c>
      <c r="H40" s="334">
        <v>10</v>
      </c>
      <c r="I40" s="314">
        <f>G40-H40</f>
        <v>0</v>
      </c>
      <c r="J40" s="314">
        <f>$F40*I40</f>
        <v>0</v>
      </c>
      <c r="K40" s="314">
        <f>J40/1000000</f>
        <v>0</v>
      </c>
      <c r="L40" s="333">
        <v>2436</v>
      </c>
      <c r="M40" s="334">
        <v>1854</v>
      </c>
      <c r="N40" s="314">
        <f>L40-M40</f>
        <v>582</v>
      </c>
      <c r="O40" s="314">
        <f>$F40*N40</f>
        <v>465600</v>
      </c>
      <c r="P40" s="314">
        <f>O40/1000000</f>
        <v>0.4656</v>
      </c>
      <c r="Q40" s="473"/>
    </row>
    <row r="41" spans="1:17" ht="18.75" customHeight="1">
      <c r="A41" s="261"/>
      <c r="B41" s="275" t="s">
        <v>168</v>
      </c>
      <c r="C41" s="305"/>
      <c r="D41" s="82"/>
      <c r="E41" s="82"/>
      <c r="F41" s="312"/>
      <c r="G41" s="417"/>
      <c r="H41" s="420"/>
      <c r="I41" s="314"/>
      <c r="J41" s="314"/>
      <c r="K41" s="314"/>
      <c r="L41" s="316"/>
      <c r="M41" s="314"/>
      <c r="N41" s="314"/>
      <c r="O41" s="314"/>
      <c r="P41" s="314"/>
      <c r="Q41" s="473"/>
    </row>
    <row r="42" spans="1:17" ht="22.5" customHeight="1">
      <c r="A42" s="261">
        <v>26</v>
      </c>
      <c r="B42" s="277" t="s">
        <v>15</v>
      </c>
      <c r="C42" s="305">
        <v>5269210</v>
      </c>
      <c r="D42" s="82" t="s">
        <v>12</v>
      </c>
      <c r="E42" s="94" t="s">
        <v>341</v>
      </c>
      <c r="F42" s="312">
        <v>-1000</v>
      </c>
      <c r="G42" s="333">
        <v>978482</v>
      </c>
      <c r="H42" s="270">
        <v>978846</v>
      </c>
      <c r="I42" s="314">
        <f>G42-H42</f>
        <v>-364</v>
      </c>
      <c r="J42" s="314">
        <f>$F42*I42</f>
        <v>364000</v>
      </c>
      <c r="K42" s="314">
        <f>J42/1000000</f>
        <v>0.364</v>
      </c>
      <c r="L42" s="333">
        <v>978303</v>
      </c>
      <c r="M42" s="270">
        <v>978303</v>
      </c>
      <c r="N42" s="314">
        <f>L42-M42</f>
        <v>0</v>
      </c>
      <c r="O42" s="314">
        <f>$F42*N42</f>
        <v>0</v>
      </c>
      <c r="P42" s="314">
        <f>O42/1000000</f>
        <v>0</v>
      </c>
      <c r="Q42" s="473"/>
    </row>
    <row r="43" spans="1:17" ht="22.5" customHeight="1">
      <c r="A43" s="261">
        <v>27</v>
      </c>
      <c r="B43" s="304" t="s">
        <v>16</v>
      </c>
      <c r="C43" s="305">
        <v>5269211</v>
      </c>
      <c r="D43" s="122" t="s">
        <v>12</v>
      </c>
      <c r="E43" s="94" t="s">
        <v>341</v>
      </c>
      <c r="F43" s="312">
        <v>-1000</v>
      </c>
      <c r="G43" s="333">
        <v>991515</v>
      </c>
      <c r="H43" s="270">
        <v>991515</v>
      </c>
      <c r="I43" s="314">
        <f>G43-H43</f>
        <v>0</v>
      </c>
      <c r="J43" s="314">
        <f>$F43*I43</f>
        <v>0</v>
      </c>
      <c r="K43" s="314">
        <f>J43/1000000</f>
        <v>0</v>
      </c>
      <c r="L43" s="333">
        <v>985938</v>
      </c>
      <c r="M43" s="270">
        <v>985938</v>
      </c>
      <c r="N43" s="314">
        <f>L43-M43</f>
        <v>0</v>
      </c>
      <c r="O43" s="314">
        <f>$F43*N43</f>
        <v>0</v>
      </c>
      <c r="P43" s="314">
        <f>O43/1000000</f>
        <v>0</v>
      </c>
      <c r="Q43" s="730"/>
    </row>
    <row r="44" spans="1:17" ht="22.5" customHeight="1">
      <c r="A44" s="261">
        <v>28</v>
      </c>
      <c r="B44" s="304" t="s">
        <v>17</v>
      </c>
      <c r="C44" s="305">
        <v>5269209</v>
      </c>
      <c r="D44" s="122" t="s">
        <v>12</v>
      </c>
      <c r="E44" s="94" t="s">
        <v>341</v>
      </c>
      <c r="F44" s="312">
        <v>-1000</v>
      </c>
      <c r="G44" s="333">
        <v>980459</v>
      </c>
      <c r="H44" s="270">
        <v>980767</v>
      </c>
      <c r="I44" s="314">
        <f>G44-H44</f>
        <v>-308</v>
      </c>
      <c r="J44" s="314">
        <f>$F44*I44</f>
        <v>308000</v>
      </c>
      <c r="K44" s="314">
        <f>J44/1000000</f>
        <v>0.308</v>
      </c>
      <c r="L44" s="333">
        <v>999199</v>
      </c>
      <c r="M44" s="270">
        <v>999323</v>
      </c>
      <c r="N44" s="314">
        <f>L44-M44</f>
        <v>-124</v>
      </c>
      <c r="O44" s="314">
        <f>$F44*N44</f>
        <v>124000</v>
      </c>
      <c r="P44" s="314">
        <f>O44/1000000</f>
        <v>0.124</v>
      </c>
      <c r="Q44" s="730"/>
    </row>
    <row r="45" spans="1:17" ht="18.75" customHeight="1">
      <c r="A45" s="261"/>
      <c r="B45" s="306" t="s">
        <v>169</v>
      </c>
      <c r="C45" s="305"/>
      <c r="D45" s="122"/>
      <c r="E45" s="122"/>
      <c r="F45" s="310"/>
      <c r="G45" s="417"/>
      <c r="H45" s="420"/>
      <c r="I45" s="314"/>
      <c r="J45" s="314"/>
      <c r="K45" s="314"/>
      <c r="L45" s="316"/>
      <c r="M45" s="314"/>
      <c r="N45" s="314"/>
      <c r="O45" s="314"/>
      <c r="P45" s="314"/>
      <c r="Q45" s="473"/>
    </row>
    <row r="46" spans="1:17" ht="22.5" customHeight="1">
      <c r="A46" s="261">
        <v>29</v>
      </c>
      <c r="B46" s="304" t="s">
        <v>418</v>
      </c>
      <c r="C46" s="305">
        <v>4865010</v>
      </c>
      <c r="D46" s="122" t="s">
        <v>12</v>
      </c>
      <c r="E46" s="94" t="s">
        <v>341</v>
      </c>
      <c r="F46" s="312">
        <v>-1000</v>
      </c>
      <c r="G46" s="333">
        <v>996342</v>
      </c>
      <c r="H46" s="270">
        <v>996358</v>
      </c>
      <c r="I46" s="314">
        <f>G46-H46</f>
        <v>-16</v>
      </c>
      <c r="J46" s="314">
        <f>$F46*I46</f>
        <v>16000</v>
      </c>
      <c r="K46" s="314">
        <f>J46/1000000</f>
        <v>0.016</v>
      </c>
      <c r="L46" s="333">
        <v>988061</v>
      </c>
      <c r="M46" s="270">
        <v>988447</v>
      </c>
      <c r="N46" s="314">
        <f>L46-M46</f>
        <v>-386</v>
      </c>
      <c r="O46" s="314">
        <f>$F46*N46</f>
        <v>386000</v>
      </c>
      <c r="P46" s="314">
        <f>O46/1000000</f>
        <v>0.386</v>
      </c>
      <c r="Q46" s="473"/>
    </row>
    <row r="47" spans="1:17" ht="22.5" customHeight="1">
      <c r="A47" s="261">
        <v>30</v>
      </c>
      <c r="B47" s="304" t="s">
        <v>419</v>
      </c>
      <c r="C47" s="305">
        <v>4864965</v>
      </c>
      <c r="D47" s="122" t="s">
        <v>12</v>
      </c>
      <c r="E47" s="94" t="s">
        <v>341</v>
      </c>
      <c r="F47" s="312">
        <v>-1000</v>
      </c>
      <c r="G47" s="333">
        <v>994133</v>
      </c>
      <c r="H47" s="270">
        <v>994181</v>
      </c>
      <c r="I47" s="314">
        <f>G47-H47</f>
        <v>-48</v>
      </c>
      <c r="J47" s="314">
        <f>$F47*I47</f>
        <v>48000</v>
      </c>
      <c r="K47" s="314">
        <f>J47/1000000</f>
        <v>0.048</v>
      </c>
      <c r="L47" s="333">
        <v>927824</v>
      </c>
      <c r="M47" s="270">
        <v>928117</v>
      </c>
      <c r="N47" s="314">
        <f>L47-M47</f>
        <v>-293</v>
      </c>
      <c r="O47" s="314">
        <f>$F47*N47</f>
        <v>293000</v>
      </c>
      <c r="P47" s="314">
        <f>O47/1000000</f>
        <v>0.293</v>
      </c>
      <c r="Q47" s="473"/>
    </row>
    <row r="48" spans="1:17" ht="22.5" customHeight="1">
      <c r="A48" s="261">
        <v>31</v>
      </c>
      <c r="B48" s="277" t="s">
        <v>420</v>
      </c>
      <c r="C48" s="305">
        <v>4864933</v>
      </c>
      <c r="D48" s="82" t="s">
        <v>12</v>
      </c>
      <c r="E48" s="94" t="s">
        <v>341</v>
      </c>
      <c r="F48" s="312">
        <v>-1000</v>
      </c>
      <c r="G48" s="333">
        <v>8892</v>
      </c>
      <c r="H48" s="270">
        <v>7973</v>
      </c>
      <c r="I48" s="314">
        <f>G48-H48</f>
        <v>919</v>
      </c>
      <c r="J48" s="314">
        <f>$F48*I48</f>
        <v>-919000</v>
      </c>
      <c r="K48" s="314">
        <f>J48/1000000</f>
        <v>-0.919</v>
      </c>
      <c r="L48" s="333">
        <v>33388</v>
      </c>
      <c r="M48" s="270">
        <v>33391</v>
      </c>
      <c r="N48" s="314">
        <f>L48-M48</f>
        <v>-3</v>
      </c>
      <c r="O48" s="314">
        <f>$F48*N48</f>
        <v>3000</v>
      </c>
      <c r="P48" s="314">
        <f>O48/1000000</f>
        <v>0.003</v>
      </c>
      <c r="Q48" s="473"/>
    </row>
    <row r="49" spans="1:17" ht="22.5" customHeight="1">
      <c r="A49" s="261">
        <v>32</v>
      </c>
      <c r="B49" s="304" t="s">
        <v>421</v>
      </c>
      <c r="C49" s="305">
        <v>4864904</v>
      </c>
      <c r="D49" s="122" t="s">
        <v>12</v>
      </c>
      <c r="E49" s="94" t="s">
        <v>341</v>
      </c>
      <c r="F49" s="312">
        <v>-1000</v>
      </c>
      <c r="G49" s="333">
        <v>997865</v>
      </c>
      <c r="H49" s="270">
        <v>997841</v>
      </c>
      <c r="I49" s="314">
        <f>G49-H49</f>
        <v>24</v>
      </c>
      <c r="J49" s="314">
        <f>$F49*I49</f>
        <v>-24000</v>
      </c>
      <c r="K49" s="314">
        <f>J49/1000000</f>
        <v>-0.024</v>
      </c>
      <c r="L49" s="333">
        <v>996139</v>
      </c>
      <c r="M49" s="270">
        <v>996139</v>
      </c>
      <c r="N49" s="314">
        <f>L49-M49</f>
        <v>0</v>
      </c>
      <c r="O49" s="314">
        <f>$F49*N49</f>
        <v>0</v>
      </c>
      <c r="P49" s="314">
        <f>O49/1000000</f>
        <v>0</v>
      </c>
      <c r="Q49" s="473"/>
    </row>
    <row r="50" spans="1:17" ht="0.75" customHeight="1">
      <c r="A50" s="261">
        <v>33</v>
      </c>
      <c r="B50" s="304" t="s">
        <v>422</v>
      </c>
      <c r="C50" s="305">
        <v>4864942</v>
      </c>
      <c r="D50" s="122" t="s">
        <v>12</v>
      </c>
      <c r="E50" s="94" t="s">
        <v>341</v>
      </c>
      <c r="F50" s="314">
        <v>-1000</v>
      </c>
      <c r="G50" s="333">
        <v>999738</v>
      </c>
      <c r="H50" s="270">
        <v>999733</v>
      </c>
      <c r="I50" s="314">
        <f>G50-H50</f>
        <v>5</v>
      </c>
      <c r="J50" s="314">
        <f>$F50*I50</f>
        <v>-5000</v>
      </c>
      <c r="K50" s="314">
        <f>J50/1000000</f>
        <v>-0.005</v>
      </c>
      <c r="L50" s="333">
        <v>999711</v>
      </c>
      <c r="M50" s="270">
        <v>999709</v>
      </c>
      <c r="N50" s="314">
        <f>L50-M50</f>
        <v>2</v>
      </c>
      <c r="O50" s="314">
        <f>$F50*N50</f>
        <v>-2000</v>
      </c>
      <c r="P50" s="314">
        <f>O50/1000000</f>
        <v>-0.002</v>
      </c>
      <c r="Q50" s="473"/>
    </row>
    <row r="51" spans="1:17" ht="15" customHeight="1" thickBot="1">
      <c r="A51" s="392" t="s">
        <v>330</v>
      </c>
      <c r="B51" s="307"/>
      <c r="C51" s="308"/>
      <c r="D51" s="253"/>
      <c r="E51" s="254"/>
      <c r="F51" s="312"/>
      <c r="G51" s="418"/>
      <c r="H51" s="419"/>
      <c r="I51" s="318"/>
      <c r="J51" s="318"/>
      <c r="K51" s="318"/>
      <c r="L51" s="318"/>
      <c r="M51" s="318"/>
      <c r="N51" s="318"/>
      <c r="O51" s="318"/>
      <c r="P51" s="606" t="str">
        <f>NDPL!$Q$1</f>
        <v>APRIL-2018</v>
      </c>
      <c r="Q51" s="606"/>
    </row>
    <row r="52" spans="1:17" ht="15" customHeight="1" thickTop="1">
      <c r="A52" s="272"/>
      <c r="B52" s="275" t="s">
        <v>170</v>
      </c>
      <c r="C52" s="305"/>
      <c r="D52" s="82"/>
      <c r="E52" s="82"/>
      <c r="F52" s="407"/>
      <c r="G52" s="417"/>
      <c r="H52" s="420"/>
      <c r="I52" s="314"/>
      <c r="J52" s="314"/>
      <c r="K52" s="314"/>
      <c r="L52" s="316"/>
      <c r="M52" s="314"/>
      <c r="N52" s="314"/>
      <c r="O52" s="314"/>
      <c r="P52" s="314"/>
      <c r="Q52" s="460"/>
    </row>
    <row r="53" spans="1:17" ht="15" customHeight="1">
      <c r="A53" s="261">
        <v>34</v>
      </c>
      <c r="B53" s="304" t="s">
        <v>15</v>
      </c>
      <c r="C53" s="305">
        <v>4864962</v>
      </c>
      <c r="D53" s="122" t="s">
        <v>12</v>
      </c>
      <c r="E53" s="94" t="s">
        <v>341</v>
      </c>
      <c r="F53" s="312">
        <v>-1000</v>
      </c>
      <c r="G53" s="333">
        <v>7220</v>
      </c>
      <c r="H53" s="334">
        <v>7046</v>
      </c>
      <c r="I53" s="314">
        <f>G53-H53</f>
        <v>174</v>
      </c>
      <c r="J53" s="314">
        <f>$F53*I53</f>
        <v>-174000</v>
      </c>
      <c r="K53" s="314">
        <f>J53/1000000</f>
        <v>-0.174</v>
      </c>
      <c r="L53" s="333">
        <v>999904</v>
      </c>
      <c r="M53" s="334">
        <v>999943</v>
      </c>
      <c r="N53" s="314">
        <f>L53-M53</f>
        <v>-39</v>
      </c>
      <c r="O53" s="314">
        <f>$F53*N53</f>
        <v>39000</v>
      </c>
      <c r="P53" s="314">
        <f>O53/1000000</f>
        <v>0.039</v>
      </c>
      <c r="Q53" s="472"/>
    </row>
    <row r="54" spans="1:17" ht="15" customHeight="1">
      <c r="A54" s="261">
        <v>35</v>
      </c>
      <c r="B54" s="304" t="s">
        <v>16</v>
      </c>
      <c r="C54" s="305">
        <v>5128455</v>
      </c>
      <c r="D54" s="122" t="s">
        <v>12</v>
      </c>
      <c r="E54" s="94" t="s">
        <v>341</v>
      </c>
      <c r="F54" s="312">
        <v>-500</v>
      </c>
      <c r="G54" s="333">
        <v>11008</v>
      </c>
      <c r="H54" s="334">
        <v>10961</v>
      </c>
      <c r="I54" s="314">
        <f>G54-H54</f>
        <v>47</v>
      </c>
      <c r="J54" s="314">
        <f>$F54*I54</f>
        <v>-23500</v>
      </c>
      <c r="K54" s="314">
        <f>J54/1000000</f>
        <v>-0.0235</v>
      </c>
      <c r="L54" s="333">
        <v>998196</v>
      </c>
      <c r="M54" s="334">
        <v>998246</v>
      </c>
      <c r="N54" s="314">
        <f>L54-M54</f>
        <v>-50</v>
      </c>
      <c r="O54" s="314">
        <f>$F54*N54</f>
        <v>25000</v>
      </c>
      <c r="P54" s="314">
        <f>O54/1000000</f>
        <v>0.025</v>
      </c>
      <c r="Q54" s="460"/>
    </row>
    <row r="55" spans="1:17" ht="15" customHeight="1">
      <c r="A55" s="261">
        <v>36</v>
      </c>
      <c r="B55" s="304" t="s">
        <v>17</v>
      </c>
      <c r="C55" s="305">
        <v>4864979</v>
      </c>
      <c r="D55" s="122" t="s">
        <v>12</v>
      </c>
      <c r="E55" s="94" t="s">
        <v>341</v>
      </c>
      <c r="F55" s="312">
        <v>-2000</v>
      </c>
      <c r="G55" s="333">
        <v>52982</v>
      </c>
      <c r="H55" s="334">
        <v>50901</v>
      </c>
      <c r="I55" s="314">
        <f>G55-H55</f>
        <v>2081</v>
      </c>
      <c r="J55" s="314">
        <f>$F55*I55</f>
        <v>-4162000</v>
      </c>
      <c r="K55" s="314">
        <f>J55/1000000</f>
        <v>-4.162</v>
      </c>
      <c r="L55" s="333">
        <v>969570</v>
      </c>
      <c r="M55" s="334">
        <v>969570</v>
      </c>
      <c r="N55" s="314">
        <f>L55-M55</f>
        <v>0</v>
      </c>
      <c r="O55" s="314">
        <f>$F55*N55</f>
        <v>0</v>
      </c>
      <c r="P55" s="314">
        <f>O55/1000000</f>
        <v>0</v>
      </c>
      <c r="Q55" s="491"/>
    </row>
    <row r="56" spans="1:17" ht="15" customHeight="1">
      <c r="A56" s="261"/>
      <c r="B56" s="306" t="s">
        <v>171</v>
      </c>
      <c r="C56" s="305"/>
      <c r="D56" s="122"/>
      <c r="E56" s="122"/>
      <c r="F56" s="312"/>
      <c r="G56" s="417"/>
      <c r="H56" s="420"/>
      <c r="I56" s="314"/>
      <c r="J56" s="314"/>
      <c r="K56" s="314"/>
      <c r="L56" s="316"/>
      <c r="M56" s="314"/>
      <c r="N56" s="314"/>
      <c r="O56" s="314"/>
      <c r="P56" s="314"/>
      <c r="Q56" s="460"/>
    </row>
    <row r="57" spans="1:17" ht="15" customHeight="1">
      <c r="A57" s="261">
        <v>37</v>
      </c>
      <c r="B57" s="304" t="s">
        <v>15</v>
      </c>
      <c r="C57" s="305">
        <v>4865018</v>
      </c>
      <c r="D57" s="122" t="s">
        <v>12</v>
      </c>
      <c r="E57" s="94" t="s">
        <v>341</v>
      </c>
      <c r="F57" s="312">
        <v>-1000</v>
      </c>
      <c r="G57" s="333">
        <v>2180</v>
      </c>
      <c r="H57" s="270">
        <v>2129</v>
      </c>
      <c r="I57" s="314">
        <f>G57-H57</f>
        <v>51</v>
      </c>
      <c r="J57" s="314">
        <f>$F57*I57</f>
        <v>-51000</v>
      </c>
      <c r="K57" s="314">
        <f>J57/1000000</f>
        <v>-0.051</v>
      </c>
      <c r="L57" s="333">
        <v>999775</v>
      </c>
      <c r="M57" s="270">
        <v>999881</v>
      </c>
      <c r="N57" s="314">
        <f>L57-M57</f>
        <v>-106</v>
      </c>
      <c r="O57" s="314">
        <f>$F57*N57</f>
        <v>106000</v>
      </c>
      <c r="P57" s="314">
        <f>O57/1000000</f>
        <v>0.106</v>
      </c>
      <c r="Q57" s="460"/>
    </row>
    <row r="58" spans="1:17" ht="15" customHeight="1">
      <c r="A58" s="261">
        <v>38</v>
      </c>
      <c r="B58" s="304" t="s">
        <v>16</v>
      </c>
      <c r="C58" s="305">
        <v>4864967</v>
      </c>
      <c r="D58" s="122" t="s">
        <v>12</v>
      </c>
      <c r="E58" s="94" t="s">
        <v>341</v>
      </c>
      <c r="F58" s="312">
        <v>-1000</v>
      </c>
      <c r="G58" s="333">
        <v>994406</v>
      </c>
      <c r="H58" s="270">
        <v>994406</v>
      </c>
      <c r="I58" s="314">
        <f>G58-H58</f>
        <v>0</v>
      </c>
      <c r="J58" s="314">
        <f>$F58*I58</f>
        <v>0</v>
      </c>
      <c r="K58" s="314">
        <f>J58/1000000</f>
        <v>0</v>
      </c>
      <c r="L58" s="333">
        <v>927385</v>
      </c>
      <c r="M58" s="270">
        <v>927385</v>
      </c>
      <c r="N58" s="314">
        <f>L58-M58</f>
        <v>0</v>
      </c>
      <c r="O58" s="314">
        <f>$F58*N58</f>
        <v>0</v>
      </c>
      <c r="P58" s="314">
        <f>O58/1000000</f>
        <v>0</v>
      </c>
      <c r="Q58" s="460"/>
    </row>
    <row r="59" spans="1:17" ht="15" customHeight="1">
      <c r="A59" s="261">
        <v>39</v>
      </c>
      <c r="B59" s="304" t="s">
        <v>17</v>
      </c>
      <c r="C59" s="305">
        <v>5295144</v>
      </c>
      <c r="D59" s="122" t="s">
        <v>12</v>
      </c>
      <c r="E59" s="94" t="s">
        <v>341</v>
      </c>
      <c r="F59" s="312">
        <v>-1000</v>
      </c>
      <c r="G59" s="333">
        <v>1953</v>
      </c>
      <c r="H59" s="270">
        <v>1867</v>
      </c>
      <c r="I59" s="314">
        <f>G59-H59</f>
        <v>86</v>
      </c>
      <c r="J59" s="314">
        <f>$F59*I59</f>
        <v>-86000</v>
      </c>
      <c r="K59" s="314">
        <f>J59/1000000</f>
        <v>-0.086</v>
      </c>
      <c r="L59" s="333">
        <v>10439</v>
      </c>
      <c r="M59" s="270">
        <v>10433</v>
      </c>
      <c r="N59" s="314">
        <f>L59-M59</f>
        <v>6</v>
      </c>
      <c r="O59" s="314">
        <f>$F59*N59</f>
        <v>-6000</v>
      </c>
      <c r="P59" s="314">
        <f>O59/1000000</f>
        <v>-0.006</v>
      </c>
      <c r="Q59" s="472"/>
    </row>
    <row r="60" spans="1:17" ht="15" customHeight="1">
      <c r="A60" s="261"/>
      <c r="B60" s="304"/>
      <c r="C60" s="305"/>
      <c r="D60" s="122"/>
      <c r="E60" s="94"/>
      <c r="F60" s="312">
        <v>-1000</v>
      </c>
      <c r="G60" s="333"/>
      <c r="H60" s="270"/>
      <c r="I60" s="314"/>
      <c r="J60" s="314"/>
      <c r="K60" s="314"/>
      <c r="L60" s="333">
        <v>999774</v>
      </c>
      <c r="M60" s="270">
        <v>999263</v>
      </c>
      <c r="N60" s="314">
        <f>L60-M60</f>
        <v>511</v>
      </c>
      <c r="O60" s="314">
        <f>$F60*N60</f>
        <v>-511000</v>
      </c>
      <c r="P60" s="314">
        <f>O60/1000000</f>
        <v>-0.511</v>
      </c>
      <c r="Q60" s="472"/>
    </row>
    <row r="61" spans="1:17" ht="15" customHeight="1">
      <c r="A61" s="261">
        <v>40</v>
      </c>
      <c r="B61" s="304" t="s">
        <v>163</v>
      </c>
      <c r="C61" s="305">
        <v>4864964</v>
      </c>
      <c r="D61" s="122" t="s">
        <v>12</v>
      </c>
      <c r="E61" s="94" t="s">
        <v>341</v>
      </c>
      <c r="F61" s="312">
        <v>-2000</v>
      </c>
      <c r="G61" s="333">
        <v>1705</v>
      </c>
      <c r="H61" s="270">
        <v>1681</v>
      </c>
      <c r="I61" s="334">
        <f>G61-H61</f>
        <v>24</v>
      </c>
      <c r="J61" s="334">
        <f>$F61*I61</f>
        <v>-48000</v>
      </c>
      <c r="K61" s="334">
        <f>J61/1000000</f>
        <v>-0.048</v>
      </c>
      <c r="L61" s="333">
        <v>999113</v>
      </c>
      <c r="M61" s="270">
        <v>999117</v>
      </c>
      <c r="N61" s="334">
        <f>L61-M61</f>
        <v>-4</v>
      </c>
      <c r="O61" s="334">
        <f>$F61*N61</f>
        <v>8000</v>
      </c>
      <c r="P61" s="334">
        <f>O61/1000000</f>
        <v>0.008</v>
      </c>
      <c r="Q61" s="492"/>
    </row>
    <row r="62" spans="1:17" ht="15" customHeight="1">
      <c r="A62" s="261"/>
      <c r="B62" s="306" t="s">
        <v>117</v>
      </c>
      <c r="C62" s="305"/>
      <c r="D62" s="122"/>
      <c r="E62" s="94"/>
      <c r="F62" s="310"/>
      <c r="G62" s="417"/>
      <c r="H62" s="420"/>
      <c r="I62" s="314"/>
      <c r="J62" s="314"/>
      <c r="K62" s="314"/>
      <c r="L62" s="316"/>
      <c r="M62" s="314"/>
      <c r="N62" s="314"/>
      <c r="O62" s="314"/>
      <c r="P62" s="314"/>
      <c r="Q62" s="460"/>
    </row>
    <row r="63" spans="1:17" ht="15" customHeight="1">
      <c r="A63" s="261">
        <v>41</v>
      </c>
      <c r="B63" s="304" t="s">
        <v>361</v>
      </c>
      <c r="C63" s="305">
        <v>5128461</v>
      </c>
      <c r="D63" s="122" t="s">
        <v>12</v>
      </c>
      <c r="E63" s="94" t="s">
        <v>341</v>
      </c>
      <c r="F63" s="310">
        <v>-1000</v>
      </c>
      <c r="G63" s="333">
        <v>1331</v>
      </c>
      <c r="H63" s="334">
        <v>108</v>
      </c>
      <c r="I63" s="314">
        <f>G63-H63</f>
        <v>1223</v>
      </c>
      <c r="J63" s="314">
        <f>$F63*I63</f>
        <v>-1223000</v>
      </c>
      <c r="K63" s="314">
        <f>J63/1000000</f>
        <v>-1.223</v>
      </c>
      <c r="L63" s="333">
        <v>999999</v>
      </c>
      <c r="M63" s="334">
        <v>1000000</v>
      </c>
      <c r="N63" s="314">
        <f>L63-M63</f>
        <v>-1</v>
      </c>
      <c r="O63" s="314">
        <f>$F63*N63</f>
        <v>1000</v>
      </c>
      <c r="P63" s="314">
        <f>O63/1000000</f>
        <v>0.001</v>
      </c>
      <c r="Q63" s="461"/>
    </row>
    <row r="64" spans="1:17" ht="15" customHeight="1">
      <c r="A64" s="261">
        <v>42</v>
      </c>
      <c r="B64" s="304" t="s">
        <v>173</v>
      </c>
      <c r="C64" s="305">
        <v>4865003</v>
      </c>
      <c r="D64" s="122" t="s">
        <v>12</v>
      </c>
      <c r="E64" s="94" t="s">
        <v>341</v>
      </c>
      <c r="F64" s="731">
        <v>-2000</v>
      </c>
      <c r="G64" s="333">
        <v>8507</v>
      </c>
      <c r="H64" s="334">
        <v>7579</v>
      </c>
      <c r="I64" s="314">
        <f>G64-H64</f>
        <v>928</v>
      </c>
      <c r="J64" s="314">
        <f>$F64*I64</f>
        <v>-1856000</v>
      </c>
      <c r="K64" s="314">
        <f>J64/1000000</f>
        <v>-1.856</v>
      </c>
      <c r="L64" s="333">
        <v>999749</v>
      </c>
      <c r="M64" s="334">
        <v>999749</v>
      </c>
      <c r="N64" s="314">
        <f>L64-M64</f>
        <v>0</v>
      </c>
      <c r="O64" s="314">
        <f>$F64*N64</f>
        <v>0</v>
      </c>
      <c r="P64" s="314">
        <f>O64/1000000</f>
        <v>0</v>
      </c>
      <c r="Q64" s="460"/>
    </row>
    <row r="65" spans="1:17" ht="15" customHeight="1">
      <c r="A65" s="261"/>
      <c r="B65" s="306" t="s">
        <v>363</v>
      </c>
      <c r="C65" s="305"/>
      <c r="D65" s="122"/>
      <c r="E65" s="94"/>
      <c r="F65" s="310"/>
      <c r="G65" s="417"/>
      <c r="H65" s="420"/>
      <c r="I65" s="314"/>
      <c r="J65" s="314"/>
      <c r="K65" s="314"/>
      <c r="L65" s="316"/>
      <c r="M65" s="314"/>
      <c r="N65" s="314"/>
      <c r="O65" s="314"/>
      <c r="P65" s="314"/>
      <c r="Q65" s="460"/>
    </row>
    <row r="66" spans="1:17" ht="15" customHeight="1">
      <c r="A66" s="261">
        <v>43</v>
      </c>
      <c r="B66" s="304" t="s">
        <v>361</v>
      </c>
      <c r="C66" s="305">
        <v>4865024</v>
      </c>
      <c r="D66" s="122" t="s">
        <v>12</v>
      </c>
      <c r="E66" s="94" t="s">
        <v>341</v>
      </c>
      <c r="F66" s="408">
        <v>-2000</v>
      </c>
      <c r="G66" s="333">
        <v>6550</v>
      </c>
      <c r="H66" s="334">
        <v>6547</v>
      </c>
      <c r="I66" s="314">
        <f>G66-H66</f>
        <v>3</v>
      </c>
      <c r="J66" s="314">
        <f>$F66*I66</f>
        <v>-6000</v>
      </c>
      <c r="K66" s="314">
        <f>J66/1000000</f>
        <v>-0.006</v>
      </c>
      <c r="L66" s="333">
        <v>2419</v>
      </c>
      <c r="M66" s="334">
        <v>2419</v>
      </c>
      <c r="N66" s="314">
        <f>L66-M66</f>
        <v>0</v>
      </c>
      <c r="O66" s="314">
        <f>$F66*N66</f>
        <v>0</v>
      </c>
      <c r="P66" s="314">
        <f>O66/1000000</f>
        <v>0</v>
      </c>
      <c r="Q66" s="460"/>
    </row>
    <row r="67" spans="1:17" ht="15" customHeight="1">
      <c r="A67" s="261">
        <v>44</v>
      </c>
      <c r="B67" s="304" t="s">
        <v>173</v>
      </c>
      <c r="C67" s="305">
        <v>4864920</v>
      </c>
      <c r="D67" s="122" t="s">
        <v>12</v>
      </c>
      <c r="E67" s="94" t="s">
        <v>341</v>
      </c>
      <c r="F67" s="408">
        <v>-2000</v>
      </c>
      <c r="G67" s="333">
        <v>3341</v>
      </c>
      <c r="H67" s="334">
        <v>3339</v>
      </c>
      <c r="I67" s="314">
        <f>G67-H67</f>
        <v>2</v>
      </c>
      <c r="J67" s="314">
        <f>$F67*I67</f>
        <v>-4000</v>
      </c>
      <c r="K67" s="314">
        <f>J67/1000000</f>
        <v>-0.004</v>
      </c>
      <c r="L67" s="333">
        <v>1382</v>
      </c>
      <c r="M67" s="334">
        <v>1380</v>
      </c>
      <c r="N67" s="314">
        <f>L67-M67</f>
        <v>2</v>
      </c>
      <c r="O67" s="314">
        <f>$F67*N67</f>
        <v>-4000</v>
      </c>
      <c r="P67" s="314">
        <f>O67/1000000</f>
        <v>-0.004</v>
      </c>
      <c r="Q67" s="460"/>
    </row>
    <row r="68" spans="1:17" ht="15" customHeight="1">
      <c r="A68" s="261"/>
      <c r="B68" s="446" t="s">
        <v>369</v>
      </c>
      <c r="C68" s="305"/>
      <c r="D68" s="122"/>
      <c r="E68" s="94"/>
      <c r="F68" s="408"/>
      <c r="G68" s="333"/>
      <c r="H68" s="334"/>
      <c r="I68" s="314"/>
      <c r="J68" s="314"/>
      <c r="K68" s="314"/>
      <c r="L68" s="333"/>
      <c r="M68" s="334"/>
      <c r="N68" s="314"/>
      <c r="O68" s="314"/>
      <c r="P68" s="314"/>
      <c r="Q68" s="460"/>
    </row>
    <row r="69" spans="1:17" ht="15" customHeight="1">
      <c r="A69" s="261">
        <v>45</v>
      </c>
      <c r="B69" s="304" t="s">
        <v>361</v>
      </c>
      <c r="C69" s="305">
        <v>5128414</v>
      </c>
      <c r="D69" s="122" t="s">
        <v>12</v>
      </c>
      <c r="E69" s="94" t="s">
        <v>341</v>
      </c>
      <c r="F69" s="408">
        <v>-1000</v>
      </c>
      <c r="G69" s="333">
        <v>917438</v>
      </c>
      <c r="H69" s="334">
        <v>917456</v>
      </c>
      <c r="I69" s="314">
        <f>G69-H69</f>
        <v>-18</v>
      </c>
      <c r="J69" s="314">
        <f>$F69*I69</f>
        <v>18000</v>
      </c>
      <c r="K69" s="314">
        <f>J69/1000000</f>
        <v>0.018</v>
      </c>
      <c r="L69" s="333">
        <v>981155</v>
      </c>
      <c r="M69" s="334">
        <v>981209</v>
      </c>
      <c r="N69" s="314">
        <f>L69-M69</f>
        <v>-54</v>
      </c>
      <c r="O69" s="314">
        <f>$F69*N69</f>
        <v>54000</v>
      </c>
      <c r="P69" s="314">
        <f>O69/1000000</f>
        <v>0.054</v>
      </c>
      <c r="Q69" s="460"/>
    </row>
    <row r="70" spans="1:17" ht="15" customHeight="1">
      <c r="A70" s="261">
        <v>46</v>
      </c>
      <c r="B70" s="304" t="s">
        <v>173</v>
      </c>
      <c r="C70" s="305">
        <v>4902504</v>
      </c>
      <c r="D70" s="122" t="s">
        <v>12</v>
      </c>
      <c r="E70" s="94" t="s">
        <v>341</v>
      </c>
      <c r="F70" s="408">
        <v>-1000</v>
      </c>
      <c r="G70" s="333">
        <v>9</v>
      </c>
      <c r="H70" s="334">
        <v>28</v>
      </c>
      <c r="I70" s="314">
        <f>G70-H70</f>
        <v>-19</v>
      </c>
      <c r="J70" s="314">
        <f>$F70*I70</f>
        <v>19000</v>
      </c>
      <c r="K70" s="314">
        <f>J70/1000000</f>
        <v>0.019</v>
      </c>
      <c r="L70" s="333">
        <v>996743</v>
      </c>
      <c r="M70" s="334">
        <v>996785</v>
      </c>
      <c r="N70" s="314">
        <f>L70-M70</f>
        <v>-42</v>
      </c>
      <c r="O70" s="314">
        <f>$F70*N70</f>
        <v>42000</v>
      </c>
      <c r="P70" s="314">
        <f>O70/1000000</f>
        <v>0.042</v>
      </c>
      <c r="Q70" s="460"/>
    </row>
    <row r="71" spans="1:17" ht="15" customHeight="1">
      <c r="A71" s="261">
        <v>47</v>
      </c>
      <c r="B71" s="304" t="s">
        <v>426</v>
      </c>
      <c r="C71" s="305">
        <v>5128426</v>
      </c>
      <c r="D71" s="122" t="s">
        <v>12</v>
      </c>
      <c r="E71" s="94" t="s">
        <v>341</v>
      </c>
      <c r="F71" s="408">
        <v>-1000</v>
      </c>
      <c r="G71" s="333">
        <v>465</v>
      </c>
      <c r="H71" s="334">
        <v>478</v>
      </c>
      <c r="I71" s="314">
        <f>G71-H71</f>
        <v>-13</v>
      </c>
      <c r="J71" s="314">
        <f>$F71*I71</f>
        <v>13000</v>
      </c>
      <c r="K71" s="314">
        <f>J71/1000000</f>
        <v>0.013</v>
      </c>
      <c r="L71" s="333">
        <v>997515</v>
      </c>
      <c r="M71" s="334">
        <v>997658</v>
      </c>
      <c r="N71" s="314">
        <f>L71-M71</f>
        <v>-143</v>
      </c>
      <c r="O71" s="314">
        <f>$F71*N71</f>
        <v>143000</v>
      </c>
      <c r="P71" s="314">
        <f>O71/1000000</f>
        <v>0.143</v>
      </c>
      <c r="Q71" s="460"/>
    </row>
    <row r="72" spans="1:17" ht="15" customHeight="1">
      <c r="A72" s="261"/>
      <c r="B72" s="446" t="s">
        <v>378</v>
      </c>
      <c r="C72" s="305"/>
      <c r="D72" s="122"/>
      <c r="E72" s="94"/>
      <c r="F72" s="408"/>
      <c r="G72" s="333"/>
      <c r="H72" s="334"/>
      <c r="I72" s="314"/>
      <c r="J72" s="314"/>
      <c r="K72" s="314"/>
      <c r="L72" s="333"/>
      <c r="M72" s="334"/>
      <c r="N72" s="314"/>
      <c r="O72" s="314"/>
      <c r="P72" s="314"/>
      <c r="Q72" s="460"/>
    </row>
    <row r="73" spans="1:17" ht="15" customHeight="1">
      <c r="A73" s="261">
        <v>47</v>
      </c>
      <c r="B73" s="304" t="s">
        <v>379</v>
      </c>
      <c r="C73" s="305">
        <v>5100228</v>
      </c>
      <c r="D73" s="122" t="s">
        <v>12</v>
      </c>
      <c r="E73" s="94" t="s">
        <v>341</v>
      </c>
      <c r="F73" s="408">
        <v>800</v>
      </c>
      <c r="G73" s="333">
        <v>993087</v>
      </c>
      <c r="H73" s="334">
        <v>993087</v>
      </c>
      <c r="I73" s="314">
        <f aca="true" t="shared" si="12" ref="I73:I78">G73-H73</f>
        <v>0</v>
      </c>
      <c r="J73" s="314">
        <f aca="true" t="shared" si="13" ref="J73:J78">$F73*I73</f>
        <v>0</v>
      </c>
      <c r="K73" s="314">
        <f aca="true" t="shared" si="14" ref="K73:K78">J73/1000000</f>
        <v>0</v>
      </c>
      <c r="L73" s="333">
        <v>993087</v>
      </c>
      <c r="M73" s="334">
        <v>993087</v>
      </c>
      <c r="N73" s="314">
        <f aca="true" t="shared" si="15" ref="N73:N78">L73-M73</f>
        <v>0</v>
      </c>
      <c r="O73" s="314">
        <f aca="true" t="shared" si="16" ref="O73:O78">$F73*N73</f>
        <v>0</v>
      </c>
      <c r="P73" s="314">
        <f aca="true" t="shared" si="17" ref="P73:P78">O73/1000000</f>
        <v>0</v>
      </c>
      <c r="Q73" s="460"/>
    </row>
    <row r="74" spans="1:17" ht="15" customHeight="1">
      <c r="A74" s="261">
        <v>48</v>
      </c>
      <c r="B74" s="354" t="s">
        <v>380</v>
      </c>
      <c r="C74" s="305">
        <v>4865026</v>
      </c>
      <c r="D74" s="122" t="s">
        <v>12</v>
      </c>
      <c r="E74" s="94" t="s">
        <v>341</v>
      </c>
      <c r="F74" s="408">
        <v>800</v>
      </c>
      <c r="G74" s="333">
        <v>997009</v>
      </c>
      <c r="H74" s="334">
        <v>997096</v>
      </c>
      <c r="I74" s="314">
        <f t="shared" si="12"/>
        <v>-87</v>
      </c>
      <c r="J74" s="314">
        <f t="shared" si="13"/>
        <v>-69600</v>
      </c>
      <c r="K74" s="314">
        <f t="shared" si="14"/>
        <v>-0.0696</v>
      </c>
      <c r="L74" s="333">
        <v>28</v>
      </c>
      <c r="M74" s="334">
        <v>27</v>
      </c>
      <c r="N74" s="314">
        <f t="shared" si="15"/>
        <v>1</v>
      </c>
      <c r="O74" s="314">
        <f t="shared" si="16"/>
        <v>800</v>
      </c>
      <c r="P74" s="314">
        <f t="shared" si="17"/>
        <v>0.0008</v>
      </c>
      <c r="Q74" s="460"/>
    </row>
    <row r="75" spans="1:17" ht="15" customHeight="1">
      <c r="A75" s="261">
        <v>49</v>
      </c>
      <c r="B75" s="304" t="s">
        <v>355</v>
      </c>
      <c r="C75" s="305">
        <v>5100233</v>
      </c>
      <c r="D75" s="122" t="s">
        <v>12</v>
      </c>
      <c r="E75" s="94" t="s">
        <v>341</v>
      </c>
      <c r="F75" s="408">
        <v>800</v>
      </c>
      <c r="G75" s="333">
        <v>982873</v>
      </c>
      <c r="H75" s="334">
        <v>983181</v>
      </c>
      <c r="I75" s="314">
        <f t="shared" si="12"/>
        <v>-308</v>
      </c>
      <c r="J75" s="314">
        <f t="shared" si="13"/>
        <v>-246400</v>
      </c>
      <c r="K75" s="314">
        <f t="shared" si="14"/>
        <v>-0.2464</v>
      </c>
      <c r="L75" s="333">
        <v>999988</v>
      </c>
      <c r="M75" s="334">
        <v>999988</v>
      </c>
      <c r="N75" s="314">
        <f t="shared" si="15"/>
        <v>0</v>
      </c>
      <c r="O75" s="314">
        <f t="shared" si="16"/>
        <v>0</v>
      </c>
      <c r="P75" s="314">
        <f t="shared" si="17"/>
        <v>0</v>
      </c>
      <c r="Q75" s="460"/>
    </row>
    <row r="76" spans="1:17" ht="15" customHeight="1">
      <c r="A76" s="261">
        <v>50</v>
      </c>
      <c r="B76" s="304" t="s">
        <v>383</v>
      </c>
      <c r="C76" s="305">
        <v>4864971</v>
      </c>
      <c r="D76" s="122" t="s">
        <v>12</v>
      </c>
      <c r="E76" s="94" t="s">
        <v>341</v>
      </c>
      <c r="F76" s="408">
        <v>-1000</v>
      </c>
      <c r="G76" s="333">
        <v>0</v>
      </c>
      <c r="H76" s="334">
        <v>0</v>
      </c>
      <c r="I76" s="314">
        <f>G76-H76</f>
        <v>0</v>
      </c>
      <c r="J76" s="314">
        <f>$F76*I76</f>
        <v>0</v>
      </c>
      <c r="K76" s="314">
        <f>J76/1000000</f>
        <v>0</v>
      </c>
      <c r="L76" s="333">
        <v>0</v>
      </c>
      <c r="M76" s="334">
        <v>0</v>
      </c>
      <c r="N76" s="314">
        <f>L76-M76</f>
        <v>0</v>
      </c>
      <c r="O76" s="314">
        <f>$F76*N76</f>
        <v>0</v>
      </c>
      <c r="P76" s="314">
        <f>O76/1000000</f>
        <v>0</v>
      </c>
      <c r="Q76" s="460"/>
    </row>
    <row r="77" spans="1:17" ht="15" customHeight="1">
      <c r="A77" s="261">
        <v>51</v>
      </c>
      <c r="B77" s="304" t="s">
        <v>427</v>
      </c>
      <c r="C77" s="305">
        <v>4865049</v>
      </c>
      <c r="D77" s="122" t="s">
        <v>12</v>
      </c>
      <c r="E77" s="94" t="s">
        <v>341</v>
      </c>
      <c r="F77" s="408">
        <v>800</v>
      </c>
      <c r="G77" s="333">
        <v>1505</v>
      </c>
      <c r="H77" s="334">
        <v>1489</v>
      </c>
      <c r="I77" s="314">
        <f t="shared" si="12"/>
        <v>16</v>
      </c>
      <c r="J77" s="314">
        <f t="shared" si="13"/>
        <v>12800</v>
      </c>
      <c r="K77" s="314">
        <f t="shared" si="14"/>
        <v>0.0128</v>
      </c>
      <c r="L77" s="333">
        <v>999795</v>
      </c>
      <c r="M77" s="334">
        <v>999795</v>
      </c>
      <c r="N77" s="314">
        <f t="shared" si="15"/>
        <v>0</v>
      </c>
      <c r="O77" s="314">
        <f t="shared" si="16"/>
        <v>0</v>
      </c>
      <c r="P77" s="314">
        <f t="shared" si="17"/>
        <v>0</v>
      </c>
      <c r="Q77" s="460"/>
    </row>
    <row r="78" spans="1:17" ht="15" customHeight="1">
      <c r="A78" s="261">
        <v>52</v>
      </c>
      <c r="B78" s="304" t="s">
        <v>428</v>
      </c>
      <c r="C78" s="305">
        <v>5128436</v>
      </c>
      <c r="D78" s="122" t="s">
        <v>12</v>
      </c>
      <c r="E78" s="94" t="s">
        <v>341</v>
      </c>
      <c r="F78" s="408">
        <v>800</v>
      </c>
      <c r="G78" s="333">
        <v>385</v>
      </c>
      <c r="H78" s="334">
        <v>404</v>
      </c>
      <c r="I78" s="314">
        <f t="shared" si="12"/>
        <v>-19</v>
      </c>
      <c r="J78" s="314">
        <f t="shared" si="13"/>
        <v>-15200</v>
      </c>
      <c r="K78" s="314">
        <f t="shared" si="14"/>
        <v>-0.0152</v>
      </c>
      <c r="L78" s="333">
        <v>1</v>
      </c>
      <c r="M78" s="334">
        <v>1</v>
      </c>
      <c r="N78" s="314">
        <f t="shared" si="15"/>
        <v>0</v>
      </c>
      <c r="O78" s="314">
        <f t="shared" si="16"/>
        <v>0</v>
      </c>
      <c r="P78" s="314">
        <f t="shared" si="17"/>
        <v>0</v>
      </c>
      <c r="Q78" s="460"/>
    </row>
    <row r="79" spans="1:17" ht="15" customHeight="1">
      <c r="A79" s="261"/>
      <c r="B79" s="275" t="s">
        <v>103</v>
      </c>
      <c r="C79" s="305"/>
      <c r="D79" s="82"/>
      <c r="E79" s="82"/>
      <c r="F79" s="310"/>
      <c r="G79" s="417"/>
      <c r="H79" s="420"/>
      <c r="I79" s="314"/>
      <c r="J79" s="314"/>
      <c r="K79" s="314"/>
      <c r="L79" s="316"/>
      <c r="M79" s="314"/>
      <c r="N79" s="314"/>
      <c r="O79" s="314"/>
      <c r="P79" s="314"/>
      <c r="Q79" s="460"/>
    </row>
    <row r="80" spans="1:17" ht="15" customHeight="1">
      <c r="A80" s="261">
        <v>53</v>
      </c>
      <c r="B80" s="304" t="s">
        <v>114</v>
      </c>
      <c r="C80" s="305">
        <v>4864951</v>
      </c>
      <c r="D80" s="122" t="s">
        <v>12</v>
      </c>
      <c r="E80" s="94" t="s">
        <v>341</v>
      </c>
      <c r="F80" s="312">
        <v>1000</v>
      </c>
      <c r="G80" s="333">
        <v>969237</v>
      </c>
      <c r="H80" s="334">
        <v>969569</v>
      </c>
      <c r="I80" s="314">
        <f>G80-H80</f>
        <v>-332</v>
      </c>
      <c r="J80" s="314">
        <f>$F80*I80</f>
        <v>-332000</v>
      </c>
      <c r="K80" s="314">
        <f>J80/1000000</f>
        <v>-0.332</v>
      </c>
      <c r="L80" s="333">
        <v>32280</v>
      </c>
      <c r="M80" s="334">
        <v>32283</v>
      </c>
      <c r="N80" s="314">
        <f>L80-M80</f>
        <v>-3</v>
      </c>
      <c r="O80" s="314">
        <f>$F80*N80</f>
        <v>-3000</v>
      </c>
      <c r="P80" s="314">
        <f>O80/1000000</f>
        <v>-0.003</v>
      </c>
      <c r="Q80" s="460"/>
    </row>
    <row r="81" spans="1:17" ht="15" customHeight="1">
      <c r="A81" s="261">
        <v>54</v>
      </c>
      <c r="B81" s="304" t="s">
        <v>115</v>
      </c>
      <c r="C81" s="305">
        <v>4865016</v>
      </c>
      <c r="D81" s="122" t="s">
        <v>12</v>
      </c>
      <c r="E81" s="94" t="s">
        <v>341</v>
      </c>
      <c r="F81" s="312">
        <v>2000</v>
      </c>
      <c r="G81" s="333">
        <v>7</v>
      </c>
      <c r="H81" s="334">
        <v>7</v>
      </c>
      <c r="I81" s="314">
        <f>G81-H81</f>
        <v>0</v>
      </c>
      <c r="J81" s="314">
        <f>$F81*I81</f>
        <v>0</v>
      </c>
      <c r="K81" s="314">
        <f>J81/1000000</f>
        <v>0</v>
      </c>
      <c r="L81" s="333">
        <v>999722</v>
      </c>
      <c r="M81" s="334">
        <v>999722</v>
      </c>
      <c r="N81" s="314">
        <f>L81-M81</f>
        <v>0</v>
      </c>
      <c r="O81" s="314">
        <f>$F81*N81</f>
        <v>0</v>
      </c>
      <c r="P81" s="314">
        <f>O81/1000000</f>
        <v>0</v>
      </c>
      <c r="Q81" s="472"/>
    </row>
    <row r="82" spans="1:17" ht="15" customHeight="1">
      <c r="A82" s="261"/>
      <c r="B82" s="306" t="s">
        <v>172</v>
      </c>
      <c r="C82" s="305"/>
      <c r="D82" s="122"/>
      <c r="E82" s="122"/>
      <c r="F82" s="312"/>
      <c r="G82" s="417"/>
      <c r="H82" s="420"/>
      <c r="I82" s="314"/>
      <c r="J82" s="314"/>
      <c r="K82" s="314"/>
      <c r="L82" s="316"/>
      <c r="M82" s="314"/>
      <c r="N82" s="314"/>
      <c r="O82" s="314"/>
      <c r="P82" s="314"/>
      <c r="Q82" s="460"/>
    </row>
    <row r="83" spans="1:17" ht="15" customHeight="1">
      <c r="A83" s="261">
        <v>55</v>
      </c>
      <c r="B83" s="304" t="s">
        <v>35</v>
      </c>
      <c r="C83" s="305">
        <v>5128432</v>
      </c>
      <c r="D83" s="122" t="s">
        <v>12</v>
      </c>
      <c r="E83" s="94" t="s">
        <v>341</v>
      </c>
      <c r="F83" s="312">
        <v>-1000</v>
      </c>
      <c r="G83" s="333">
        <v>70026</v>
      </c>
      <c r="H83" s="334">
        <v>69160</v>
      </c>
      <c r="I83" s="314">
        <f>G83-H83</f>
        <v>866</v>
      </c>
      <c r="J83" s="314">
        <f>$F83*I83</f>
        <v>-866000</v>
      </c>
      <c r="K83" s="314">
        <f>J83/1000000</f>
        <v>-0.866</v>
      </c>
      <c r="L83" s="333">
        <v>27</v>
      </c>
      <c r="M83" s="334">
        <v>27</v>
      </c>
      <c r="N83" s="314">
        <f>L83-M83</f>
        <v>0</v>
      </c>
      <c r="O83" s="314">
        <f>$F83*N83</f>
        <v>0</v>
      </c>
      <c r="P83" s="314">
        <f>O83/1000000</f>
        <v>0</v>
      </c>
      <c r="Q83" s="460"/>
    </row>
    <row r="84" spans="1:17" ht="15" customHeight="1">
      <c r="A84" s="261"/>
      <c r="B84" s="304"/>
      <c r="C84" s="305">
        <v>4864966</v>
      </c>
      <c r="D84" s="122" t="s">
        <v>12</v>
      </c>
      <c r="E84" s="94" t="s">
        <v>341</v>
      </c>
      <c r="F84" s="312">
        <v>-1000</v>
      </c>
      <c r="G84" s="333">
        <v>99</v>
      </c>
      <c r="H84" s="334">
        <v>0</v>
      </c>
      <c r="I84" s="314">
        <f>G84-H84</f>
        <v>99</v>
      </c>
      <c r="J84" s="314">
        <f>$F84*I84</f>
        <v>-99000</v>
      </c>
      <c r="K84" s="314">
        <f>J84/1000000</f>
        <v>-0.099</v>
      </c>
      <c r="L84" s="333">
        <v>3</v>
      </c>
      <c r="M84" s="334">
        <v>0</v>
      </c>
      <c r="N84" s="314">
        <f>L84-M84</f>
        <v>3</v>
      </c>
      <c r="O84" s="314">
        <f>$F84*N84</f>
        <v>-3000</v>
      </c>
      <c r="P84" s="314">
        <f>O84/1000000</f>
        <v>-0.003</v>
      </c>
      <c r="Q84" s="460" t="s">
        <v>473</v>
      </c>
    </row>
    <row r="85" spans="1:17" ht="15" customHeight="1">
      <c r="A85" s="261">
        <v>56</v>
      </c>
      <c r="B85" s="304" t="s">
        <v>173</v>
      </c>
      <c r="C85" s="305">
        <v>4865020</v>
      </c>
      <c r="D85" s="122" t="s">
        <v>12</v>
      </c>
      <c r="E85" s="94" t="s">
        <v>341</v>
      </c>
      <c r="F85" s="312">
        <v>-1000</v>
      </c>
      <c r="G85" s="333">
        <v>16337</v>
      </c>
      <c r="H85" s="334">
        <v>15931</v>
      </c>
      <c r="I85" s="314">
        <f>G85-H85</f>
        <v>406</v>
      </c>
      <c r="J85" s="314">
        <f>$F85*I85</f>
        <v>-406000</v>
      </c>
      <c r="K85" s="314">
        <f>J85/1000000</f>
        <v>-0.406</v>
      </c>
      <c r="L85" s="333">
        <v>998487</v>
      </c>
      <c r="M85" s="334">
        <v>998472</v>
      </c>
      <c r="N85" s="314">
        <f>L85-M85</f>
        <v>15</v>
      </c>
      <c r="O85" s="314">
        <f>$F85*N85</f>
        <v>-15000</v>
      </c>
      <c r="P85" s="314">
        <f>O85/1000000</f>
        <v>-0.015</v>
      </c>
      <c r="Q85" s="460"/>
    </row>
    <row r="86" spans="1:17" ht="15" customHeight="1">
      <c r="A86" s="261">
        <v>57</v>
      </c>
      <c r="B86" s="304" t="s">
        <v>426</v>
      </c>
      <c r="C86" s="305">
        <v>4864999</v>
      </c>
      <c r="D86" s="122" t="s">
        <v>12</v>
      </c>
      <c r="E86" s="94" t="s">
        <v>341</v>
      </c>
      <c r="F86" s="312">
        <v>-1000</v>
      </c>
      <c r="G86" s="333">
        <v>48906</v>
      </c>
      <c r="H86" s="334">
        <v>48492</v>
      </c>
      <c r="I86" s="314">
        <f>G86-H86</f>
        <v>414</v>
      </c>
      <c r="J86" s="314">
        <f>$F86*I86</f>
        <v>-414000</v>
      </c>
      <c r="K86" s="314">
        <f>J86/1000000</f>
        <v>-0.414</v>
      </c>
      <c r="L86" s="333">
        <v>11</v>
      </c>
      <c r="M86" s="334">
        <v>10</v>
      </c>
      <c r="N86" s="314">
        <f>L86-M86</f>
        <v>1</v>
      </c>
      <c r="O86" s="314">
        <f>$F86*N86</f>
        <v>-1000</v>
      </c>
      <c r="P86" s="314">
        <f>O86/1000000</f>
        <v>-0.001</v>
      </c>
      <c r="Q86" s="460"/>
    </row>
    <row r="87" spans="1:17" ht="15" customHeight="1">
      <c r="A87" s="261"/>
      <c r="B87" s="309" t="s">
        <v>26</v>
      </c>
      <c r="C87" s="278"/>
      <c r="D87" s="53"/>
      <c r="E87" s="53"/>
      <c r="F87" s="312"/>
      <c r="G87" s="417"/>
      <c r="H87" s="420"/>
      <c r="I87" s="314"/>
      <c r="J87" s="314"/>
      <c r="K87" s="314"/>
      <c r="L87" s="316"/>
      <c r="M87" s="314"/>
      <c r="N87" s="314"/>
      <c r="O87" s="314"/>
      <c r="P87" s="314"/>
      <c r="Q87" s="460"/>
    </row>
    <row r="88" spans="1:17" ht="15" customHeight="1">
      <c r="A88" s="261">
        <v>58</v>
      </c>
      <c r="B88" s="86" t="s">
        <v>79</v>
      </c>
      <c r="C88" s="327">
        <v>5295192</v>
      </c>
      <c r="D88" s="319" t="s">
        <v>12</v>
      </c>
      <c r="E88" s="319" t="s">
        <v>341</v>
      </c>
      <c r="F88" s="327">
        <v>100</v>
      </c>
      <c r="G88" s="333">
        <v>10693</v>
      </c>
      <c r="H88" s="334">
        <v>10676</v>
      </c>
      <c r="I88" s="334">
        <f>G88-H88</f>
        <v>17</v>
      </c>
      <c r="J88" s="334">
        <f>$F88*I88</f>
        <v>1700</v>
      </c>
      <c r="K88" s="335">
        <f>J88/1000000</f>
        <v>0.0017</v>
      </c>
      <c r="L88" s="333">
        <v>56168</v>
      </c>
      <c r="M88" s="334">
        <v>49686</v>
      </c>
      <c r="N88" s="334">
        <f>L88-M88</f>
        <v>6482</v>
      </c>
      <c r="O88" s="334">
        <f>$F88*N88</f>
        <v>648200</v>
      </c>
      <c r="P88" s="335">
        <f>O88/1000000</f>
        <v>0.6482</v>
      </c>
      <c r="Q88" s="460"/>
    </row>
    <row r="89" spans="1:17" ht="15" customHeight="1">
      <c r="A89" s="261"/>
      <c r="B89" s="306" t="s">
        <v>46</v>
      </c>
      <c r="C89" s="305"/>
      <c r="D89" s="122"/>
      <c r="E89" s="122"/>
      <c r="F89" s="312"/>
      <c r="G89" s="417"/>
      <c r="H89" s="420"/>
      <c r="I89" s="314"/>
      <c r="J89" s="314"/>
      <c r="K89" s="314"/>
      <c r="L89" s="316"/>
      <c r="M89" s="314"/>
      <c r="N89" s="314"/>
      <c r="O89" s="314"/>
      <c r="P89" s="314"/>
      <c r="Q89" s="460"/>
    </row>
    <row r="90" spans="1:17" ht="15" customHeight="1">
      <c r="A90" s="261">
        <v>59</v>
      </c>
      <c r="B90" s="304" t="s">
        <v>342</v>
      </c>
      <c r="C90" s="305">
        <v>4865149</v>
      </c>
      <c r="D90" s="122" t="s">
        <v>12</v>
      </c>
      <c r="E90" s="94" t="s">
        <v>341</v>
      </c>
      <c r="F90" s="312">
        <v>500</v>
      </c>
      <c r="G90" s="333">
        <v>999865</v>
      </c>
      <c r="H90" s="334">
        <v>999872</v>
      </c>
      <c r="I90" s="334">
        <f>G90-H90</f>
        <v>-7</v>
      </c>
      <c r="J90" s="334">
        <f>$F90*I90</f>
        <v>-3500</v>
      </c>
      <c r="K90" s="335">
        <f>J90/1000000</f>
        <v>-0.0035</v>
      </c>
      <c r="L90" s="333">
        <v>999996</v>
      </c>
      <c r="M90" s="334">
        <v>1000000</v>
      </c>
      <c r="N90" s="334">
        <f>L90-M90</f>
        <v>-4</v>
      </c>
      <c r="O90" s="334">
        <f>$F90*N90</f>
        <v>-2000</v>
      </c>
      <c r="P90" s="335">
        <f>O90/1000000</f>
        <v>-0.002</v>
      </c>
      <c r="Q90" s="461"/>
    </row>
    <row r="91" spans="1:17" ht="15" customHeight="1">
      <c r="A91" s="261">
        <v>60</v>
      </c>
      <c r="B91" s="304" t="s">
        <v>435</v>
      </c>
      <c r="C91" s="305">
        <v>5295156</v>
      </c>
      <c r="D91" s="122" t="s">
        <v>12</v>
      </c>
      <c r="E91" s="94" t="s">
        <v>341</v>
      </c>
      <c r="F91" s="312">
        <v>400</v>
      </c>
      <c r="G91" s="333">
        <v>8119</v>
      </c>
      <c r="H91" s="270">
        <v>8467</v>
      </c>
      <c r="I91" s="314">
        <f>G91-H91</f>
        <v>-348</v>
      </c>
      <c r="J91" s="314">
        <f>$F91*I91</f>
        <v>-139200</v>
      </c>
      <c r="K91" s="314">
        <f>J91/1000000</f>
        <v>-0.1392</v>
      </c>
      <c r="L91" s="333">
        <v>13786</v>
      </c>
      <c r="M91" s="270">
        <v>21171</v>
      </c>
      <c r="N91" s="314">
        <f>L91-M91</f>
        <v>-7385</v>
      </c>
      <c r="O91" s="314">
        <f>$F91*N91</f>
        <v>-2954000</v>
      </c>
      <c r="P91" s="314">
        <f>O91/1000000</f>
        <v>-2.954</v>
      </c>
      <c r="Q91" s="461"/>
    </row>
    <row r="92" spans="1:17" ht="15" customHeight="1">
      <c r="A92" s="261">
        <v>61</v>
      </c>
      <c r="B92" s="304" t="s">
        <v>436</v>
      </c>
      <c r="C92" s="305">
        <v>5295157</v>
      </c>
      <c r="D92" s="122" t="s">
        <v>12</v>
      </c>
      <c r="E92" s="94" t="s">
        <v>341</v>
      </c>
      <c r="F92" s="312">
        <v>400</v>
      </c>
      <c r="G92" s="333">
        <v>995916</v>
      </c>
      <c r="H92" s="270">
        <v>995789</v>
      </c>
      <c r="I92" s="314">
        <f>G92-H92</f>
        <v>127</v>
      </c>
      <c r="J92" s="314">
        <f>$F92*I92</f>
        <v>50800</v>
      </c>
      <c r="K92" s="314">
        <f>J92/1000000</f>
        <v>0.0508</v>
      </c>
      <c r="L92" s="333">
        <v>34849</v>
      </c>
      <c r="M92" s="270">
        <v>34211</v>
      </c>
      <c r="N92" s="314">
        <f>L92-M92</f>
        <v>638</v>
      </c>
      <c r="O92" s="314">
        <f>$F92*N92</f>
        <v>255200</v>
      </c>
      <c r="P92" s="314">
        <f>O92/1000000</f>
        <v>0.2552</v>
      </c>
      <c r="Q92" s="461"/>
    </row>
    <row r="93" spans="1:17" ht="15" customHeight="1">
      <c r="A93" s="261"/>
      <c r="B93" s="309" t="s">
        <v>34</v>
      </c>
      <c r="C93" s="327"/>
      <c r="D93" s="341"/>
      <c r="E93" s="319"/>
      <c r="F93" s="327"/>
      <c r="G93" s="421"/>
      <c r="H93" s="420"/>
      <c r="I93" s="334"/>
      <c r="J93" s="334"/>
      <c r="K93" s="335"/>
      <c r="L93" s="333"/>
      <c r="M93" s="334"/>
      <c r="N93" s="334"/>
      <c r="O93" s="334"/>
      <c r="P93" s="335"/>
      <c r="Q93" s="460"/>
    </row>
    <row r="94" spans="1:17" ht="15" customHeight="1">
      <c r="A94" s="261">
        <v>62</v>
      </c>
      <c r="B94" s="509" t="s">
        <v>355</v>
      </c>
      <c r="C94" s="327">
        <v>5128439</v>
      </c>
      <c r="D94" s="340" t="s">
        <v>12</v>
      </c>
      <c r="E94" s="319" t="s">
        <v>341</v>
      </c>
      <c r="F94" s="327">
        <v>800</v>
      </c>
      <c r="G94" s="333">
        <v>976463</v>
      </c>
      <c r="H94" s="334">
        <v>976790</v>
      </c>
      <c r="I94" s="334">
        <f>G94-H94</f>
        <v>-327</v>
      </c>
      <c r="J94" s="334">
        <f>$F94*I94</f>
        <v>-261600</v>
      </c>
      <c r="K94" s="335">
        <f>J94/1000000</f>
        <v>-0.2616</v>
      </c>
      <c r="L94" s="333">
        <v>998994</v>
      </c>
      <c r="M94" s="334">
        <v>999001</v>
      </c>
      <c r="N94" s="334">
        <f>L94-M94</f>
        <v>-7</v>
      </c>
      <c r="O94" s="334">
        <f>$F94*N94</f>
        <v>-5600</v>
      </c>
      <c r="P94" s="335">
        <f>O94/1000000</f>
        <v>-0.0056</v>
      </c>
      <c r="Q94" s="472"/>
    </row>
    <row r="95" spans="1:17" ht="15" customHeight="1">
      <c r="A95" s="261"/>
      <c r="B95" s="710" t="s">
        <v>432</v>
      </c>
      <c r="C95" s="327"/>
      <c r="D95" s="340"/>
      <c r="E95" s="319"/>
      <c r="F95" s="327"/>
      <c r="G95" s="333"/>
      <c r="H95" s="334"/>
      <c r="I95" s="334"/>
      <c r="J95" s="334"/>
      <c r="K95" s="334"/>
      <c r="L95" s="333"/>
      <c r="M95" s="334"/>
      <c r="N95" s="334"/>
      <c r="O95" s="334"/>
      <c r="P95" s="334"/>
      <c r="Q95" s="472"/>
    </row>
    <row r="96" spans="1:17" ht="15" customHeight="1">
      <c r="A96" s="261">
        <v>63</v>
      </c>
      <c r="B96" s="711" t="s">
        <v>433</v>
      </c>
      <c r="C96" s="327">
        <v>5295127</v>
      </c>
      <c r="D96" s="340" t="s">
        <v>12</v>
      </c>
      <c r="E96" s="319" t="s">
        <v>341</v>
      </c>
      <c r="F96" s="327">
        <v>100</v>
      </c>
      <c r="G96" s="333">
        <v>342283</v>
      </c>
      <c r="H96" s="334">
        <v>338664</v>
      </c>
      <c r="I96" s="334">
        <f>G96-H96</f>
        <v>3619</v>
      </c>
      <c r="J96" s="334">
        <f>$F96*I96</f>
        <v>361900</v>
      </c>
      <c r="K96" s="335">
        <f>J96/1000000</f>
        <v>0.3619</v>
      </c>
      <c r="L96" s="333">
        <v>8000</v>
      </c>
      <c r="M96" s="334">
        <v>8000</v>
      </c>
      <c r="N96" s="334">
        <f>L96-M96</f>
        <v>0</v>
      </c>
      <c r="O96" s="334">
        <f>$F96*N96</f>
        <v>0</v>
      </c>
      <c r="P96" s="335">
        <f>O96/1000000</f>
        <v>0</v>
      </c>
      <c r="Q96" s="472"/>
    </row>
    <row r="97" spans="1:17" ht="15" customHeight="1">
      <c r="A97" s="261">
        <v>64</v>
      </c>
      <c r="B97" s="711" t="s">
        <v>437</v>
      </c>
      <c r="C97" s="327">
        <v>5128400</v>
      </c>
      <c r="D97" s="340" t="s">
        <v>12</v>
      </c>
      <c r="E97" s="319" t="s">
        <v>341</v>
      </c>
      <c r="F97" s="327">
        <v>1000</v>
      </c>
      <c r="G97" s="333">
        <v>4589</v>
      </c>
      <c r="H97" s="334">
        <v>4511</v>
      </c>
      <c r="I97" s="334">
        <f>G97-H97</f>
        <v>78</v>
      </c>
      <c r="J97" s="334">
        <f>$F97*I97</f>
        <v>78000</v>
      </c>
      <c r="K97" s="335">
        <f>J97/1000000</f>
        <v>0.078</v>
      </c>
      <c r="L97" s="333">
        <v>338</v>
      </c>
      <c r="M97" s="334">
        <v>338</v>
      </c>
      <c r="N97" s="334">
        <f>L97-M97</f>
        <v>0</v>
      </c>
      <c r="O97" s="334">
        <f>$F97*N97</f>
        <v>0</v>
      </c>
      <c r="P97" s="335">
        <f>O97/1000000</f>
        <v>0</v>
      </c>
      <c r="Q97" s="472"/>
    </row>
    <row r="98" spans="1:17" ht="15" customHeight="1">
      <c r="A98" s="261"/>
      <c r="B98" s="309" t="s">
        <v>184</v>
      </c>
      <c r="C98" s="327"/>
      <c r="D98" s="340"/>
      <c r="E98" s="319"/>
      <c r="F98" s="327"/>
      <c r="G98" s="421"/>
      <c r="H98" s="420"/>
      <c r="I98" s="334"/>
      <c r="J98" s="334"/>
      <c r="K98" s="334"/>
      <c r="L98" s="333"/>
      <c r="M98" s="334"/>
      <c r="N98" s="334"/>
      <c r="O98" s="334"/>
      <c r="P98" s="334"/>
      <c r="Q98" s="460"/>
    </row>
    <row r="99" spans="1:17" ht="15" customHeight="1">
      <c r="A99" s="261">
        <v>65</v>
      </c>
      <c r="B99" s="304" t="s">
        <v>357</v>
      </c>
      <c r="C99" s="327">
        <v>4902555</v>
      </c>
      <c r="D99" s="340" t="s">
        <v>12</v>
      </c>
      <c r="E99" s="319" t="s">
        <v>341</v>
      </c>
      <c r="F99" s="327">
        <v>75</v>
      </c>
      <c r="G99" s="333">
        <v>10267</v>
      </c>
      <c r="H99" s="334">
        <v>10264</v>
      </c>
      <c r="I99" s="334">
        <f>G99-H99</f>
        <v>3</v>
      </c>
      <c r="J99" s="334">
        <f>$F99*I99</f>
        <v>225</v>
      </c>
      <c r="K99" s="335">
        <f>J99/1000000</f>
        <v>0.000225</v>
      </c>
      <c r="L99" s="333">
        <v>14783</v>
      </c>
      <c r="M99" s="334">
        <v>14661</v>
      </c>
      <c r="N99" s="334">
        <f>L99-M99</f>
        <v>122</v>
      </c>
      <c r="O99" s="334">
        <f>$F99*N99</f>
        <v>9150</v>
      </c>
      <c r="P99" s="335">
        <f>O99/1000000</f>
        <v>0.00915</v>
      </c>
      <c r="Q99" s="472"/>
    </row>
    <row r="100" spans="1:17" ht="15" customHeight="1">
      <c r="A100" s="261">
        <v>66</v>
      </c>
      <c r="B100" s="304" t="s">
        <v>358</v>
      </c>
      <c r="C100" s="327">
        <v>4902581</v>
      </c>
      <c r="D100" s="340" t="s">
        <v>12</v>
      </c>
      <c r="E100" s="319" t="s">
        <v>341</v>
      </c>
      <c r="F100" s="327">
        <v>100</v>
      </c>
      <c r="G100" s="333">
        <v>4847</v>
      </c>
      <c r="H100" s="334">
        <v>4842</v>
      </c>
      <c r="I100" s="334">
        <f>G100-H100</f>
        <v>5</v>
      </c>
      <c r="J100" s="334">
        <f>$F100*I100</f>
        <v>500</v>
      </c>
      <c r="K100" s="335">
        <f>J100/1000000</f>
        <v>0.0005</v>
      </c>
      <c r="L100" s="333">
        <v>6088</v>
      </c>
      <c r="M100" s="334">
        <v>5871</v>
      </c>
      <c r="N100" s="334">
        <f>L100-M100</f>
        <v>217</v>
      </c>
      <c r="O100" s="334">
        <f>$F100*N100</f>
        <v>21700</v>
      </c>
      <c r="P100" s="335">
        <f>O100/1000000</f>
        <v>0.0217</v>
      </c>
      <c r="Q100" s="460"/>
    </row>
    <row r="101" spans="1:17" ht="15" customHeight="1">
      <c r="A101" s="261"/>
      <c r="B101" s="309" t="s">
        <v>411</v>
      </c>
      <c r="C101" s="327"/>
      <c r="D101" s="340"/>
      <c r="E101" s="319"/>
      <c r="F101" s="327"/>
      <c r="G101" s="333"/>
      <c r="H101" s="334"/>
      <c r="I101" s="334"/>
      <c r="J101" s="334"/>
      <c r="K101" s="334"/>
      <c r="L101" s="333"/>
      <c r="M101" s="334"/>
      <c r="N101" s="334"/>
      <c r="O101" s="334"/>
      <c r="P101" s="334"/>
      <c r="Q101" s="460"/>
    </row>
    <row r="102" spans="1:17" ht="15" customHeight="1">
      <c r="A102" s="261">
        <v>67</v>
      </c>
      <c r="B102" s="304" t="s">
        <v>412</v>
      </c>
      <c r="C102" s="327">
        <v>4864861</v>
      </c>
      <c r="D102" s="340" t="s">
        <v>12</v>
      </c>
      <c r="E102" s="319" t="s">
        <v>341</v>
      </c>
      <c r="F102" s="327">
        <v>500</v>
      </c>
      <c r="G102" s="333">
        <v>3832</v>
      </c>
      <c r="H102" s="270">
        <v>3656</v>
      </c>
      <c r="I102" s="334">
        <f aca="true" t="shared" si="18" ref="I102:I109">G102-H102</f>
        <v>176</v>
      </c>
      <c r="J102" s="334">
        <f aca="true" t="shared" si="19" ref="J102:J109">$F102*I102</f>
        <v>88000</v>
      </c>
      <c r="K102" s="335">
        <f aca="true" t="shared" si="20" ref="K102:K109">J102/1000000</f>
        <v>0.088</v>
      </c>
      <c r="L102" s="333">
        <v>2776</v>
      </c>
      <c r="M102" s="270">
        <v>2775</v>
      </c>
      <c r="N102" s="334">
        <f aca="true" t="shared" si="21" ref="N102:N109">L102-M102</f>
        <v>1</v>
      </c>
      <c r="O102" s="334">
        <f aca="true" t="shared" si="22" ref="O102:O109">$F102*N102</f>
        <v>500</v>
      </c>
      <c r="P102" s="335">
        <f aca="true" t="shared" si="23" ref="P102:P109">O102/1000000</f>
        <v>0.0005</v>
      </c>
      <c r="Q102" s="472"/>
    </row>
    <row r="103" spans="1:17" ht="15" customHeight="1">
      <c r="A103" s="261">
        <v>68</v>
      </c>
      <c r="B103" s="304" t="s">
        <v>413</v>
      </c>
      <c r="C103" s="327">
        <v>4864877</v>
      </c>
      <c r="D103" s="340" t="s">
        <v>12</v>
      </c>
      <c r="E103" s="319" t="s">
        <v>341</v>
      </c>
      <c r="F103" s="327">
        <v>1000</v>
      </c>
      <c r="G103" s="333">
        <v>3313</v>
      </c>
      <c r="H103" s="270">
        <v>3414</v>
      </c>
      <c r="I103" s="334">
        <f t="shared" si="18"/>
        <v>-101</v>
      </c>
      <c r="J103" s="334">
        <f t="shared" si="19"/>
        <v>-101000</v>
      </c>
      <c r="K103" s="335">
        <f t="shared" si="20"/>
        <v>-0.101</v>
      </c>
      <c r="L103" s="333">
        <v>4063</v>
      </c>
      <c r="M103" s="270">
        <v>4064</v>
      </c>
      <c r="N103" s="334">
        <f t="shared" si="21"/>
        <v>-1</v>
      </c>
      <c r="O103" s="334">
        <f t="shared" si="22"/>
        <v>-1000</v>
      </c>
      <c r="P103" s="335">
        <f t="shared" si="23"/>
        <v>-0.001</v>
      </c>
      <c r="Q103" s="460"/>
    </row>
    <row r="104" spans="1:17" ht="15" customHeight="1">
      <c r="A104" s="261">
        <v>69</v>
      </c>
      <c r="B104" s="304" t="s">
        <v>414</v>
      </c>
      <c r="C104" s="327">
        <v>4864841</v>
      </c>
      <c r="D104" s="340" t="s">
        <v>12</v>
      </c>
      <c r="E104" s="319" t="s">
        <v>341</v>
      </c>
      <c r="F104" s="327">
        <v>1000</v>
      </c>
      <c r="G104" s="333">
        <v>995363</v>
      </c>
      <c r="H104" s="270">
        <v>995413</v>
      </c>
      <c r="I104" s="334">
        <f t="shared" si="18"/>
        <v>-50</v>
      </c>
      <c r="J104" s="334">
        <f t="shared" si="19"/>
        <v>-50000</v>
      </c>
      <c r="K104" s="335">
        <f t="shared" si="20"/>
        <v>-0.05</v>
      </c>
      <c r="L104" s="333">
        <v>1283</v>
      </c>
      <c r="M104" s="270">
        <v>1304</v>
      </c>
      <c r="N104" s="334">
        <f t="shared" si="21"/>
        <v>-21</v>
      </c>
      <c r="O104" s="334">
        <f t="shared" si="22"/>
        <v>-21000</v>
      </c>
      <c r="P104" s="335">
        <f t="shared" si="23"/>
        <v>-0.021</v>
      </c>
      <c r="Q104" s="460"/>
    </row>
    <row r="105" spans="1:17" ht="15" customHeight="1">
      <c r="A105" s="261">
        <v>70</v>
      </c>
      <c r="B105" s="304" t="s">
        <v>415</v>
      </c>
      <c r="C105" s="327">
        <v>4864882</v>
      </c>
      <c r="D105" s="340" t="s">
        <v>12</v>
      </c>
      <c r="E105" s="319" t="s">
        <v>341</v>
      </c>
      <c r="F105" s="327">
        <v>1000</v>
      </c>
      <c r="G105" s="333">
        <v>3902</v>
      </c>
      <c r="H105" s="270">
        <v>3883</v>
      </c>
      <c r="I105" s="334">
        <f t="shared" si="18"/>
        <v>19</v>
      </c>
      <c r="J105" s="334">
        <f t="shared" si="19"/>
        <v>19000</v>
      </c>
      <c r="K105" s="335">
        <f t="shared" si="20"/>
        <v>0.019</v>
      </c>
      <c r="L105" s="333">
        <v>6453</v>
      </c>
      <c r="M105" s="270">
        <v>6440</v>
      </c>
      <c r="N105" s="334">
        <f t="shared" si="21"/>
        <v>13</v>
      </c>
      <c r="O105" s="334">
        <f t="shared" si="22"/>
        <v>13000</v>
      </c>
      <c r="P105" s="335">
        <f t="shared" si="23"/>
        <v>0.013</v>
      </c>
      <c r="Q105" s="460"/>
    </row>
    <row r="106" spans="1:17" ht="15" customHeight="1">
      <c r="A106" s="261">
        <v>71</v>
      </c>
      <c r="B106" s="304" t="s">
        <v>416</v>
      </c>
      <c r="C106" s="327">
        <v>4864851</v>
      </c>
      <c r="D106" s="340" t="s">
        <v>12</v>
      </c>
      <c r="E106" s="319" t="s">
        <v>341</v>
      </c>
      <c r="F106" s="327">
        <v>1000</v>
      </c>
      <c r="G106" s="333">
        <v>574</v>
      </c>
      <c r="H106" s="270">
        <v>573</v>
      </c>
      <c r="I106" s="334">
        <f>G106-H106</f>
        <v>1</v>
      </c>
      <c r="J106" s="334">
        <f>$F106*I106</f>
        <v>1000</v>
      </c>
      <c r="K106" s="334">
        <f>J106/1000000</f>
        <v>0.001</v>
      </c>
      <c r="L106" s="333">
        <v>457</v>
      </c>
      <c r="M106" s="270">
        <v>381</v>
      </c>
      <c r="N106" s="334">
        <f>L106-M106</f>
        <v>76</v>
      </c>
      <c r="O106" s="334">
        <f>$F106*N106</f>
        <v>76000</v>
      </c>
      <c r="P106" s="334">
        <f>O106/1000000</f>
        <v>0.076</v>
      </c>
      <c r="Q106" s="472"/>
    </row>
    <row r="107" spans="1:17" ht="15" customHeight="1">
      <c r="A107" s="261">
        <v>72</v>
      </c>
      <c r="B107" s="304" t="s">
        <v>417</v>
      </c>
      <c r="C107" s="327">
        <v>5295121</v>
      </c>
      <c r="D107" s="340" t="s">
        <v>12</v>
      </c>
      <c r="E107" s="319" t="s">
        <v>341</v>
      </c>
      <c r="F107" s="327">
        <v>100</v>
      </c>
      <c r="G107" s="333">
        <v>47405</v>
      </c>
      <c r="H107" s="270">
        <v>47390</v>
      </c>
      <c r="I107" s="334">
        <f>G107-H107</f>
        <v>15</v>
      </c>
      <c r="J107" s="334">
        <f>$F107*I107</f>
        <v>1500</v>
      </c>
      <c r="K107" s="334">
        <f>J107/1000000</f>
        <v>0.0015</v>
      </c>
      <c r="L107" s="333">
        <v>45438</v>
      </c>
      <c r="M107" s="270">
        <v>44751</v>
      </c>
      <c r="N107" s="334">
        <f>L107-M107</f>
        <v>687</v>
      </c>
      <c r="O107" s="334">
        <f>$F107*N107</f>
        <v>68700</v>
      </c>
      <c r="P107" s="334">
        <f>O107/1000000</f>
        <v>0.0687</v>
      </c>
      <c r="Q107" s="472"/>
    </row>
    <row r="108" spans="1:17" ht="15" customHeight="1">
      <c r="A108" s="261">
        <v>73</v>
      </c>
      <c r="B108" s="304" t="s">
        <v>439</v>
      </c>
      <c r="C108" s="327">
        <v>4864879</v>
      </c>
      <c r="D108" s="340" t="s">
        <v>12</v>
      </c>
      <c r="E108" s="319" t="s">
        <v>341</v>
      </c>
      <c r="F108" s="327">
        <v>500</v>
      </c>
      <c r="G108" s="333">
        <v>999952</v>
      </c>
      <c r="H108" s="270">
        <v>999958</v>
      </c>
      <c r="I108" s="334">
        <f>G108-H108</f>
        <v>-6</v>
      </c>
      <c r="J108" s="334">
        <f>$F108*I108</f>
        <v>-3000</v>
      </c>
      <c r="K108" s="334">
        <f>J108/1000000</f>
        <v>-0.003</v>
      </c>
      <c r="L108" s="333">
        <v>2</v>
      </c>
      <c r="M108" s="270">
        <v>2</v>
      </c>
      <c r="N108" s="334">
        <f>L108-M108</f>
        <v>0</v>
      </c>
      <c r="O108" s="334">
        <f>$F108*N108</f>
        <v>0</v>
      </c>
      <c r="P108" s="334">
        <f>O108/1000000</f>
        <v>0</v>
      </c>
      <c r="Q108" s="772"/>
    </row>
    <row r="109" spans="1:17" s="105" customFormat="1" ht="15" customHeight="1">
      <c r="A109" s="276">
        <v>74</v>
      </c>
      <c r="B109" s="304" t="s">
        <v>440</v>
      </c>
      <c r="C109" s="728">
        <v>4864847</v>
      </c>
      <c r="D109" s="728" t="s">
        <v>12</v>
      </c>
      <c r="E109" s="319" t="s">
        <v>341</v>
      </c>
      <c r="F109" s="270">
        <v>1000</v>
      </c>
      <c r="G109" s="333">
        <v>2309</v>
      </c>
      <c r="H109" s="270">
        <v>2292</v>
      </c>
      <c r="I109" s="305">
        <f t="shared" si="18"/>
        <v>17</v>
      </c>
      <c r="J109" s="305">
        <f t="shared" si="19"/>
        <v>17000</v>
      </c>
      <c r="K109" s="270">
        <f t="shared" si="20"/>
        <v>0.017</v>
      </c>
      <c r="L109" s="333">
        <v>6006</v>
      </c>
      <c r="M109" s="270">
        <v>5893</v>
      </c>
      <c r="N109" s="305">
        <f t="shared" si="21"/>
        <v>113</v>
      </c>
      <c r="O109" s="305">
        <f t="shared" si="22"/>
        <v>113000</v>
      </c>
      <c r="P109" s="270">
        <f t="shared" si="23"/>
        <v>0.113</v>
      </c>
      <c r="Q109" s="420"/>
    </row>
    <row r="110" spans="1:17" ht="15" customHeight="1">
      <c r="A110" s="316"/>
      <c r="B110" s="339" t="s">
        <v>452</v>
      </c>
      <c r="C110" s="39"/>
      <c r="D110" s="122"/>
      <c r="E110" s="94"/>
      <c r="F110" s="40"/>
      <c r="G110" s="333"/>
      <c r="H110" s="334"/>
      <c r="I110" s="314"/>
      <c r="J110" s="314"/>
      <c r="K110" s="314"/>
      <c r="L110" s="333"/>
      <c r="M110" s="334"/>
      <c r="N110" s="314"/>
      <c r="O110" s="314"/>
      <c r="P110" s="314"/>
      <c r="Q110" s="461"/>
    </row>
    <row r="111" spans="1:17" ht="15" customHeight="1">
      <c r="A111" s="316">
        <v>75</v>
      </c>
      <c r="B111" s="777" t="s">
        <v>453</v>
      </c>
      <c r="C111" s="39">
        <v>4865158</v>
      </c>
      <c r="D111" s="122" t="s">
        <v>12</v>
      </c>
      <c r="E111" s="94" t="s">
        <v>341</v>
      </c>
      <c r="F111" s="464">
        <v>200</v>
      </c>
      <c r="G111" s="333">
        <v>999653</v>
      </c>
      <c r="H111" s="334">
        <v>999739</v>
      </c>
      <c r="I111" s="314">
        <f>G111-H111</f>
        <v>-86</v>
      </c>
      <c r="J111" s="314">
        <f>$F111*I111</f>
        <v>-17200</v>
      </c>
      <c r="K111" s="314">
        <f>J111/1000000</f>
        <v>-0.0172</v>
      </c>
      <c r="L111" s="333">
        <v>1239</v>
      </c>
      <c r="M111" s="334">
        <v>288</v>
      </c>
      <c r="N111" s="314">
        <f>L111-M111</f>
        <v>951</v>
      </c>
      <c r="O111" s="314">
        <f>$F111*N111</f>
        <v>190200</v>
      </c>
      <c r="P111" s="314">
        <f>O111/1000000</f>
        <v>0.1902</v>
      </c>
      <c r="Q111" s="461"/>
    </row>
    <row r="112" spans="1:17" ht="15" customHeight="1">
      <c r="A112" s="316">
        <v>76</v>
      </c>
      <c r="B112" s="777" t="s">
        <v>454</v>
      </c>
      <c r="C112" s="39">
        <v>4864816</v>
      </c>
      <c r="D112" s="122" t="s">
        <v>12</v>
      </c>
      <c r="E112" s="94" t="s">
        <v>341</v>
      </c>
      <c r="F112" s="464">
        <v>187.5</v>
      </c>
      <c r="G112" s="333">
        <v>999132</v>
      </c>
      <c r="H112" s="334">
        <v>999209</v>
      </c>
      <c r="I112" s="314">
        <f>G112-H112</f>
        <v>-77</v>
      </c>
      <c r="J112" s="314">
        <f>$F112*I112</f>
        <v>-14437.5</v>
      </c>
      <c r="K112" s="314">
        <f>J112/1000000</f>
        <v>-0.0144375</v>
      </c>
      <c r="L112" s="333">
        <v>999840</v>
      </c>
      <c r="M112" s="334">
        <v>999891</v>
      </c>
      <c r="N112" s="314">
        <f>L112-M112</f>
        <v>-51</v>
      </c>
      <c r="O112" s="314">
        <f>$F112*N112</f>
        <v>-9562.5</v>
      </c>
      <c r="P112" s="314">
        <f>O112/1000000</f>
        <v>-0.0095625</v>
      </c>
      <c r="Q112" s="461"/>
    </row>
    <row r="113" spans="1:17" ht="15" customHeight="1">
      <c r="A113" s="316">
        <v>77</v>
      </c>
      <c r="B113" s="777" t="s">
        <v>455</v>
      </c>
      <c r="C113" s="39">
        <v>4864808</v>
      </c>
      <c r="D113" s="122" t="s">
        <v>12</v>
      </c>
      <c r="E113" s="94" t="s">
        <v>341</v>
      </c>
      <c r="F113" s="464">
        <v>187.5</v>
      </c>
      <c r="G113" s="333">
        <v>999040</v>
      </c>
      <c r="H113" s="334">
        <v>999037</v>
      </c>
      <c r="I113" s="314">
        <f>G113-H113</f>
        <v>3</v>
      </c>
      <c r="J113" s="314">
        <f>$F113*I113</f>
        <v>562.5</v>
      </c>
      <c r="K113" s="314">
        <f>J113/1000000</f>
        <v>0.0005625</v>
      </c>
      <c r="L113" s="333">
        <v>567</v>
      </c>
      <c r="M113" s="334">
        <v>117</v>
      </c>
      <c r="N113" s="314">
        <f>L113-M113</f>
        <v>450</v>
      </c>
      <c r="O113" s="314">
        <f>$F113*N113</f>
        <v>84375</v>
      </c>
      <c r="P113" s="314">
        <f>O113/1000000</f>
        <v>0.084375</v>
      </c>
      <c r="Q113" s="461"/>
    </row>
    <row r="114" spans="1:17" ht="15" customHeight="1">
      <c r="A114" s="316">
        <v>78</v>
      </c>
      <c r="B114" s="777" t="s">
        <v>456</v>
      </c>
      <c r="C114" s="39">
        <v>4865005</v>
      </c>
      <c r="D114" s="122" t="s">
        <v>12</v>
      </c>
      <c r="E114" s="94" t="s">
        <v>341</v>
      </c>
      <c r="F114" s="464">
        <v>250</v>
      </c>
      <c r="G114" s="333">
        <v>999788</v>
      </c>
      <c r="H114" s="334">
        <v>999592</v>
      </c>
      <c r="I114" s="314">
        <f>G114-H114</f>
        <v>196</v>
      </c>
      <c r="J114" s="314">
        <f>$F114*I114</f>
        <v>49000</v>
      </c>
      <c r="K114" s="314">
        <f>J114/1000000</f>
        <v>0.049</v>
      </c>
      <c r="L114" s="333">
        <v>490</v>
      </c>
      <c r="M114" s="334">
        <v>101</v>
      </c>
      <c r="N114" s="314">
        <f>L114-M114</f>
        <v>389</v>
      </c>
      <c r="O114" s="314">
        <f>$F114*N114</f>
        <v>97250</v>
      </c>
      <c r="P114" s="314">
        <f>O114/1000000</f>
        <v>0.09725</v>
      </c>
      <c r="Q114" s="461"/>
    </row>
    <row r="115" spans="1:17" s="499" customFormat="1" ht="15" customHeight="1" thickBot="1">
      <c r="A115" s="786">
        <v>79</v>
      </c>
      <c r="B115" s="787" t="s">
        <v>457</v>
      </c>
      <c r="C115" s="768">
        <v>4864822</v>
      </c>
      <c r="D115" s="253" t="s">
        <v>12</v>
      </c>
      <c r="E115" s="254" t="s">
        <v>341</v>
      </c>
      <c r="F115" s="768">
        <v>100</v>
      </c>
      <c r="G115" s="458">
        <v>999896</v>
      </c>
      <c r="H115" s="459">
        <v>999896</v>
      </c>
      <c r="I115" s="318">
        <f>G115-H115</f>
        <v>0</v>
      </c>
      <c r="J115" s="318">
        <f>$F115*I115</f>
        <v>0</v>
      </c>
      <c r="K115" s="318">
        <f>J115/1000000</f>
        <v>0</v>
      </c>
      <c r="L115" s="458">
        <v>112</v>
      </c>
      <c r="M115" s="459">
        <v>112</v>
      </c>
      <c r="N115" s="318">
        <f>L115-M115</f>
        <v>0</v>
      </c>
      <c r="O115" s="318">
        <f>$F115*N115</f>
        <v>0</v>
      </c>
      <c r="P115" s="318">
        <f>O115/1000000</f>
        <v>0</v>
      </c>
      <c r="Q115" s="788"/>
    </row>
    <row r="116" spans="1:16" ht="21" customHeight="1" thickTop="1">
      <c r="A116" s="185" t="s">
        <v>307</v>
      </c>
      <c r="C116" s="56"/>
      <c r="D116" s="90"/>
      <c r="E116" s="90"/>
      <c r="F116" s="607"/>
      <c r="K116" s="608">
        <f>SUM(K8:K115)</f>
        <v>-10.370725000000004</v>
      </c>
      <c r="L116" s="21"/>
      <c r="M116" s="21"/>
      <c r="N116" s="21"/>
      <c r="O116" s="21"/>
      <c r="P116" s="608">
        <f>SUM(P8:P115)</f>
        <v>0.5906558</v>
      </c>
    </row>
    <row r="117" spans="3:16" ht="9.75" customHeight="1" hidden="1">
      <c r="C117" s="90"/>
      <c r="D117" s="90"/>
      <c r="E117" s="90"/>
      <c r="F117" s="607"/>
      <c r="L117" s="559"/>
      <c r="M117" s="559"/>
      <c r="N117" s="559"/>
      <c r="O117" s="559"/>
      <c r="P117" s="559"/>
    </row>
    <row r="118" spans="1:17" ht="24" thickBot="1">
      <c r="A118" s="391" t="s">
        <v>190</v>
      </c>
      <c r="C118" s="90"/>
      <c r="D118" s="90"/>
      <c r="E118" s="90"/>
      <c r="F118" s="607"/>
      <c r="G118" s="496"/>
      <c r="H118" s="496"/>
      <c r="I118" s="46" t="s">
        <v>390</v>
      </c>
      <c r="J118" s="496"/>
      <c r="K118" s="496"/>
      <c r="L118" s="497"/>
      <c r="M118" s="497"/>
      <c r="N118" s="46" t="s">
        <v>391</v>
      </c>
      <c r="O118" s="497"/>
      <c r="P118" s="497"/>
      <c r="Q118" s="604" t="str">
        <f>NDPL!$Q$1</f>
        <v>APRIL-2018</v>
      </c>
    </row>
    <row r="119" spans="1:17" ht="39.75" thickBot="1" thickTop="1">
      <c r="A119" s="522" t="s">
        <v>8</v>
      </c>
      <c r="B119" s="523" t="s">
        <v>9</v>
      </c>
      <c r="C119" s="524" t="s">
        <v>1</v>
      </c>
      <c r="D119" s="524" t="s">
        <v>2</v>
      </c>
      <c r="E119" s="524" t="s">
        <v>3</v>
      </c>
      <c r="F119" s="609" t="s">
        <v>10</v>
      </c>
      <c r="G119" s="522" t="str">
        <f>NDPL!G5</f>
        <v>FINAL READING 31/04/2018</v>
      </c>
      <c r="H119" s="524" t="str">
        <f>NDPL!H5</f>
        <v>INTIAL READING 01/04/2018</v>
      </c>
      <c r="I119" s="524" t="s">
        <v>4</v>
      </c>
      <c r="J119" s="524" t="s">
        <v>5</v>
      </c>
      <c r="K119" s="524" t="s">
        <v>6</v>
      </c>
      <c r="L119" s="522" t="str">
        <f>NDPL!G5</f>
        <v>FINAL READING 31/04/2018</v>
      </c>
      <c r="M119" s="524" t="str">
        <f>NDPL!H5</f>
        <v>INTIAL READING 01/04/2018</v>
      </c>
      <c r="N119" s="524" t="s">
        <v>4</v>
      </c>
      <c r="O119" s="524" t="s">
        <v>5</v>
      </c>
      <c r="P119" s="524" t="s">
        <v>6</v>
      </c>
      <c r="Q119" s="551" t="s">
        <v>304</v>
      </c>
    </row>
    <row r="120" spans="3:16" ht="18" thickBot="1" thickTop="1">
      <c r="C120" s="90"/>
      <c r="D120" s="90"/>
      <c r="E120" s="90"/>
      <c r="F120" s="607"/>
      <c r="L120" s="559"/>
      <c r="M120" s="559"/>
      <c r="N120" s="559"/>
      <c r="O120" s="559"/>
      <c r="P120" s="559"/>
    </row>
    <row r="121" spans="1:17" ht="18" customHeight="1" thickTop="1">
      <c r="A121" s="345"/>
      <c r="B121" s="346" t="s">
        <v>174</v>
      </c>
      <c r="C121" s="317"/>
      <c r="D121" s="91"/>
      <c r="E121" s="91"/>
      <c r="F121" s="313"/>
      <c r="G121" s="52"/>
      <c r="H121" s="468"/>
      <c r="I121" s="468"/>
      <c r="J121" s="468"/>
      <c r="K121" s="610"/>
      <c r="L121" s="561"/>
      <c r="M121" s="562"/>
      <c r="N121" s="562"/>
      <c r="O121" s="562"/>
      <c r="P121" s="563"/>
      <c r="Q121" s="558"/>
    </row>
    <row r="122" spans="1:17" ht="18">
      <c r="A122" s="316">
        <v>1</v>
      </c>
      <c r="B122" s="347" t="s">
        <v>175</v>
      </c>
      <c r="C122" s="327">
        <v>4865143</v>
      </c>
      <c r="D122" s="122" t="s">
        <v>12</v>
      </c>
      <c r="E122" s="94" t="s">
        <v>341</v>
      </c>
      <c r="F122" s="314">
        <v>-100</v>
      </c>
      <c r="G122" s="333">
        <v>195737</v>
      </c>
      <c r="H122" s="334">
        <v>195393</v>
      </c>
      <c r="I122" s="276">
        <f>G122-H122</f>
        <v>344</v>
      </c>
      <c r="J122" s="276">
        <f>$F122*I122</f>
        <v>-34400</v>
      </c>
      <c r="K122" s="276">
        <f>J122/1000000</f>
        <v>-0.0344</v>
      </c>
      <c r="L122" s="333">
        <v>913610</v>
      </c>
      <c r="M122" s="334">
        <v>913610</v>
      </c>
      <c r="N122" s="276">
        <f>L122-M122</f>
        <v>0</v>
      </c>
      <c r="O122" s="276">
        <f>$F122*N122</f>
        <v>0</v>
      </c>
      <c r="P122" s="276">
        <f>O122/1000000</f>
        <v>0</v>
      </c>
      <c r="Q122" s="491"/>
    </row>
    <row r="123" spans="1:17" ht="18" customHeight="1">
      <c r="A123" s="316"/>
      <c r="B123" s="348" t="s">
        <v>40</v>
      </c>
      <c r="C123" s="327"/>
      <c r="D123" s="122"/>
      <c r="E123" s="122"/>
      <c r="F123" s="314"/>
      <c r="G123" s="417"/>
      <c r="H123" s="420"/>
      <c r="I123" s="276"/>
      <c r="J123" s="276"/>
      <c r="K123" s="276"/>
      <c r="L123" s="261"/>
      <c r="M123" s="276"/>
      <c r="N123" s="276"/>
      <c r="O123" s="276"/>
      <c r="P123" s="276"/>
      <c r="Q123" s="473"/>
    </row>
    <row r="124" spans="1:17" ht="18" customHeight="1">
      <c r="A124" s="316"/>
      <c r="B124" s="348" t="s">
        <v>117</v>
      </c>
      <c r="C124" s="327"/>
      <c r="D124" s="122"/>
      <c r="E124" s="122"/>
      <c r="F124" s="314"/>
      <c r="G124" s="417"/>
      <c r="H124" s="420"/>
      <c r="I124" s="276"/>
      <c r="J124" s="276"/>
      <c r="K124" s="276"/>
      <c r="L124" s="261"/>
      <c r="M124" s="276"/>
      <c r="N124" s="276"/>
      <c r="O124" s="276"/>
      <c r="P124" s="276"/>
      <c r="Q124" s="473"/>
    </row>
    <row r="125" spans="1:17" ht="18" customHeight="1">
      <c r="A125" s="316">
        <v>2</v>
      </c>
      <c r="B125" s="347" t="s">
        <v>118</v>
      </c>
      <c r="C125" s="327">
        <v>5295199</v>
      </c>
      <c r="D125" s="122" t="s">
        <v>12</v>
      </c>
      <c r="E125" s="94" t="s">
        <v>341</v>
      </c>
      <c r="F125" s="314">
        <v>-1000</v>
      </c>
      <c r="G125" s="333">
        <v>998183</v>
      </c>
      <c r="H125" s="334">
        <v>998183</v>
      </c>
      <c r="I125" s="276">
        <f>G125-H125</f>
        <v>0</v>
      </c>
      <c r="J125" s="276">
        <f>$F125*I125</f>
        <v>0</v>
      </c>
      <c r="K125" s="276">
        <f>J125/1000000</f>
        <v>0</v>
      </c>
      <c r="L125" s="333">
        <v>1144</v>
      </c>
      <c r="M125" s="334">
        <v>1144</v>
      </c>
      <c r="N125" s="276">
        <f>L125-M125</f>
        <v>0</v>
      </c>
      <c r="O125" s="276">
        <f>$F125*N125</f>
        <v>0</v>
      </c>
      <c r="P125" s="276">
        <f>O125/1000000</f>
        <v>0</v>
      </c>
      <c r="Q125" s="473"/>
    </row>
    <row r="126" spans="1:17" ht="18" customHeight="1">
      <c r="A126" s="316">
        <v>3</v>
      </c>
      <c r="B126" s="315" t="s">
        <v>119</v>
      </c>
      <c r="C126" s="357">
        <v>4864809</v>
      </c>
      <c r="D126" s="44" t="s">
        <v>12</v>
      </c>
      <c r="E126" s="41" t="s">
        <v>341</v>
      </c>
      <c r="F126" s="357">
        <v>-200</v>
      </c>
      <c r="G126" s="333">
        <v>996941</v>
      </c>
      <c r="H126" s="334">
        <v>997309</v>
      </c>
      <c r="I126" s="270">
        <f>G126-H126</f>
        <v>-368</v>
      </c>
      <c r="J126" s="270">
        <f>$F126*I126</f>
        <v>73600</v>
      </c>
      <c r="K126" s="270">
        <f>J126/1000000</f>
        <v>0.0736</v>
      </c>
      <c r="L126" s="333">
        <v>0</v>
      </c>
      <c r="M126" s="334">
        <v>6</v>
      </c>
      <c r="N126" s="270">
        <f>L126-M126</f>
        <v>-6</v>
      </c>
      <c r="O126" s="270">
        <f>$F126*N126</f>
        <v>1200</v>
      </c>
      <c r="P126" s="270">
        <f>O126/1000000</f>
        <v>0.0012</v>
      </c>
      <c r="Q126" s="333" t="s">
        <v>471</v>
      </c>
    </row>
    <row r="127" spans="1:17" ht="18" customHeight="1">
      <c r="A127" s="316">
        <v>4</v>
      </c>
      <c r="B127" s="347" t="s">
        <v>176</v>
      </c>
      <c r="C127" s="327">
        <v>4864804</v>
      </c>
      <c r="D127" s="122" t="s">
        <v>12</v>
      </c>
      <c r="E127" s="94" t="s">
        <v>341</v>
      </c>
      <c r="F127" s="314">
        <v>-200</v>
      </c>
      <c r="G127" s="333">
        <v>997446</v>
      </c>
      <c r="H127" s="334">
        <v>997373</v>
      </c>
      <c r="I127" s="276">
        <f>G127-H127</f>
        <v>73</v>
      </c>
      <c r="J127" s="276">
        <f>$F127*I127</f>
        <v>-14600</v>
      </c>
      <c r="K127" s="276">
        <f>J127/1000000</f>
        <v>-0.0146</v>
      </c>
      <c r="L127" s="333">
        <v>999125</v>
      </c>
      <c r="M127" s="334">
        <v>999125</v>
      </c>
      <c r="N127" s="276">
        <f>L127-M127</f>
        <v>0</v>
      </c>
      <c r="O127" s="276">
        <f>$F127*N127</f>
        <v>0</v>
      </c>
      <c r="P127" s="276">
        <f>O127/1000000</f>
        <v>0</v>
      </c>
      <c r="Q127" s="473"/>
    </row>
    <row r="128" spans="1:17" ht="18" customHeight="1">
      <c r="A128" s="316">
        <v>5</v>
      </c>
      <c r="B128" s="347" t="s">
        <v>177</v>
      </c>
      <c r="C128" s="327">
        <v>4864845</v>
      </c>
      <c r="D128" s="122" t="s">
        <v>12</v>
      </c>
      <c r="E128" s="94" t="s">
        <v>341</v>
      </c>
      <c r="F128" s="314">
        <v>-1000</v>
      </c>
      <c r="G128" s="333">
        <v>1068</v>
      </c>
      <c r="H128" s="334">
        <v>1051</v>
      </c>
      <c r="I128" s="276">
        <f>G128-H128</f>
        <v>17</v>
      </c>
      <c r="J128" s="276">
        <f>$F128*I128</f>
        <v>-17000</v>
      </c>
      <c r="K128" s="276">
        <f>J128/1000000</f>
        <v>-0.017</v>
      </c>
      <c r="L128" s="333">
        <v>11</v>
      </c>
      <c r="M128" s="334">
        <v>11</v>
      </c>
      <c r="N128" s="276">
        <f>L128-M128</f>
        <v>0</v>
      </c>
      <c r="O128" s="276">
        <f>$F128*N128</f>
        <v>0</v>
      </c>
      <c r="P128" s="276">
        <f>O128/1000000</f>
        <v>0</v>
      </c>
      <c r="Q128" s="473"/>
    </row>
    <row r="129" spans="1:17" ht="18" customHeight="1">
      <c r="A129" s="316"/>
      <c r="B129" s="349" t="s">
        <v>178</v>
      </c>
      <c r="C129" s="327"/>
      <c r="D129" s="82"/>
      <c r="E129" s="82"/>
      <c r="F129" s="314"/>
      <c r="G129" s="417"/>
      <c r="H129" s="420"/>
      <c r="I129" s="276"/>
      <c r="J129" s="276"/>
      <c r="K129" s="276"/>
      <c r="L129" s="261"/>
      <c r="M129" s="276"/>
      <c r="N129" s="276"/>
      <c r="O129" s="276"/>
      <c r="P129" s="276"/>
      <c r="Q129" s="473"/>
    </row>
    <row r="130" spans="1:17" ht="18" customHeight="1">
      <c r="A130" s="316"/>
      <c r="B130" s="349" t="s">
        <v>108</v>
      </c>
      <c r="C130" s="327"/>
      <c r="D130" s="82"/>
      <c r="E130" s="82"/>
      <c r="F130" s="314"/>
      <c r="G130" s="417"/>
      <c r="H130" s="420"/>
      <c r="I130" s="276"/>
      <c r="J130" s="276"/>
      <c r="K130" s="276"/>
      <c r="L130" s="261"/>
      <c r="M130" s="276"/>
      <c r="N130" s="276"/>
      <c r="O130" s="276"/>
      <c r="P130" s="276"/>
      <c r="Q130" s="473"/>
    </row>
    <row r="131" spans="1:17" s="504" customFormat="1" ht="18">
      <c r="A131" s="486">
        <v>6</v>
      </c>
      <c r="B131" s="487" t="s">
        <v>393</v>
      </c>
      <c r="C131" s="488">
        <v>4864955</v>
      </c>
      <c r="D131" s="159" t="s">
        <v>12</v>
      </c>
      <c r="E131" s="160" t="s">
        <v>341</v>
      </c>
      <c r="F131" s="489">
        <v>-1000</v>
      </c>
      <c r="G131" s="333">
        <v>998929</v>
      </c>
      <c r="H131" s="449">
        <v>998895</v>
      </c>
      <c r="I131" s="455">
        <f>G131-H131</f>
        <v>34</v>
      </c>
      <c r="J131" s="455">
        <f>$F131*I131</f>
        <v>-34000</v>
      </c>
      <c r="K131" s="455">
        <f>J131/1000000</f>
        <v>-0.034</v>
      </c>
      <c r="L131" s="333">
        <v>743</v>
      </c>
      <c r="M131" s="449">
        <v>742</v>
      </c>
      <c r="N131" s="455">
        <f>L131-M131</f>
        <v>1</v>
      </c>
      <c r="O131" s="455">
        <f>$F131*N131</f>
        <v>-1000</v>
      </c>
      <c r="P131" s="455">
        <f>O131/1000000</f>
        <v>-0.001</v>
      </c>
      <c r="Q131" s="721"/>
    </row>
    <row r="132" spans="1:17" ht="18">
      <c r="A132" s="316">
        <v>7</v>
      </c>
      <c r="B132" s="347" t="s">
        <v>179</v>
      </c>
      <c r="C132" s="327">
        <v>4864820</v>
      </c>
      <c r="D132" s="122" t="s">
        <v>12</v>
      </c>
      <c r="E132" s="94" t="s">
        <v>341</v>
      </c>
      <c r="F132" s="314">
        <v>-160</v>
      </c>
      <c r="G132" s="333">
        <v>5557</v>
      </c>
      <c r="H132" s="334">
        <v>4857</v>
      </c>
      <c r="I132" s="276">
        <f>G132-H132</f>
        <v>700</v>
      </c>
      <c r="J132" s="276">
        <f>$F132*I132</f>
        <v>-112000</v>
      </c>
      <c r="K132" s="276">
        <f>J132/1000000</f>
        <v>-0.112</v>
      </c>
      <c r="L132" s="333">
        <v>3771</v>
      </c>
      <c r="M132" s="334">
        <v>3771</v>
      </c>
      <c r="N132" s="276">
        <f>L132-M132</f>
        <v>0</v>
      </c>
      <c r="O132" s="276">
        <f>$F132*N132</f>
        <v>0</v>
      </c>
      <c r="P132" s="276">
        <f>O132/1000000</f>
        <v>0</v>
      </c>
      <c r="Q132" s="722"/>
    </row>
    <row r="133" spans="1:17" ht="18" customHeight="1">
      <c r="A133" s="316">
        <v>8</v>
      </c>
      <c r="B133" s="347" t="s">
        <v>180</v>
      </c>
      <c r="C133" s="158">
        <v>4865160</v>
      </c>
      <c r="D133" s="162" t="s">
        <v>12</v>
      </c>
      <c r="E133" s="252" t="s">
        <v>341</v>
      </c>
      <c r="F133" s="163">
        <v>-1000</v>
      </c>
      <c r="G133" s="448">
        <v>825898</v>
      </c>
      <c r="H133" s="334">
        <v>825772</v>
      </c>
      <c r="I133" s="423">
        <f>G133-H133</f>
        <v>126</v>
      </c>
      <c r="J133" s="423">
        <f>$F133*I133</f>
        <v>-126000</v>
      </c>
      <c r="K133" s="423">
        <f>J133/1000000</f>
        <v>-0.126</v>
      </c>
      <c r="L133" s="448">
        <v>52748</v>
      </c>
      <c r="M133" s="334">
        <v>52745</v>
      </c>
      <c r="N133" s="420">
        <f>L133-M133</f>
        <v>3</v>
      </c>
      <c r="O133" s="420">
        <f>$F133*N133</f>
        <v>-3000</v>
      </c>
      <c r="P133" s="420">
        <f>O133/1000000</f>
        <v>-0.003</v>
      </c>
      <c r="Q133" s="467" t="s">
        <v>471</v>
      </c>
    </row>
    <row r="134" spans="1:17" ht="18" customHeight="1">
      <c r="A134" s="316">
        <v>9</v>
      </c>
      <c r="B134" s="347" t="s">
        <v>402</v>
      </c>
      <c r="C134" s="327">
        <v>4864961</v>
      </c>
      <c r="D134" s="122" t="s">
        <v>12</v>
      </c>
      <c r="E134" s="94" t="s">
        <v>341</v>
      </c>
      <c r="F134" s="314">
        <v>-1000</v>
      </c>
      <c r="G134" s="333">
        <v>994296</v>
      </c>
      <c r="H134" s="334">
        <v>994614</v>
      </c>
      <c r="I134" s="276">
        <f>G134-H134</f>
        <v>-318</v>
      </c>
      <c r="J134" s="276">
        <f>$F134*I134</f>
        <v>318000</v>
      </c>
      <c r="K134" s="276">
        <f>J134/1000000</f>
        <v>0.318</v>
      </c>
      <c r="L134" s="333">
        <v>999819</v>
      </c>
      <c r="M134" s="334">
        <v>999819</v>
      </c>
      <c r="N134" s="276">
        <f>L134-M134</f>
        <v>0</v>
      </c>
      <c r="O134" s="276">
        <f>$F134*N134</f>
        <v>0</v>
      </c>
      <c r="P134" s="276">
        <f>O134/1000000</f>
        <v>0</v>
      </c>
      <c r="Q134" s="457"/>
    </row>
    <row r="135" spans="1:17" ht="18" customHeight="1">
      <c r="A135" s="316"/>
      <c r="B135" s="348" t="s">
        <v>108</v>
      </c>
      <c r="C135" s="327"/>
      <c r="D135" s="122"/>
      <c r="E135" s="122"/>
      <c r="F135" s="314"/>
      <c r="G135" s="417"/>
      <c r="H135" s="420"/>
      <c r="I135" s="276"/>
      <c r="J135" s="276"/>
      <c r="K135" s="276"/>
      <c r="L135" s="261"/>
      <c r="M135" s="276"/>
      <c r="N135" s="276"/>
      <c r="O135" s="276"/>
      <c r="P135" s="276"/>
      <c r="Q135" s="473"/>
    </row>
    <row r="136" spans="1:17" ht="18" customHeight="1">
      <c r="A136" s="316">
        <v>10</v>
      </c>
      <c r="B136" s="347" t="s">
        <v>181</v>
      </c>
      <c r="C136" s="327">
        <v>4865093</v>
      </c>
      <c r="D136" s="122" t="s">
        <v>12</v>
      </c>
      <c r="E136" s="94" t="s">
        <v>341</v>
      </c>
      <c r="F136" s="314">
        <v>-100</v>
      </c>
      <c r="G136" s="333">
        <v>96782</v>
      </c>
      <c r="H136" s="334">
        <v>96783</v>
      </c>
      <c r="I136" s="276">
        <f>G136-H136</f>
        <v>-1</v>
      </c>
      <c r="J136" s="276">
        <f>$F136*I136</f>
        <v>100</v>
      </c>
      <c r="K136" s="276">
        <f>J136/1000000</f>
        <v>0.0001</v>
      </c>
      <c r="L136" s="333">
        <v>72335</v>
      </c>
      <c r="M136" s="334">
        <v>71783</v>
      </c>
      <c r="N136" s="276">
        <f>L136-M136</f>
        <v>552</v>
      </c>
      <c r="O136" s="276">
        <f>$F136*N136</f>
        <v>-55200</v>
      </c>
      <c r="P136" s="276">
        <f>O136/1000000</f>
        <v>-0.0552</v>
      </c>
      <c r="Q136" s="473"/>
    </row>
    <row r="137" spans="1:17" ht="18" customHeight="1">
      <c r="A137" s="316">
        <v>11</v>
      </c>
      <c r="B137" s="347" t="s">
        <v>182</v>
      </c>
      <c r="C137" s="327">
        <v>4865094</v>
      </c>
      <c r="D137" s="122" t="s">
        <v>12</v>
      </c>
      <c r="E137" s="94" t="s">
        <v>341</v>
      </c>
      <c r="F137" s="314">
        <v>-100</v>
      </c>
      <c r="G137" s="333">
        <v>106204</v>
      </c>
      <c r="H137" s="334">
        <v>106190</v>
      </c>
      <c r="I137" s="276">
        <f>G137-H137</f>
        <v>14</v>
      </c>
      <c r="J137" s="276">
        <f>$F137*I137</f>
        <v>-1400</v>
      </c>
      <c r="K137" s="276">
        <f>J137/1000000</f>
        <v>-0.0014</v>
      </c>
      <c r="L137" s="333">
        <v>74279</v>
      </c>
      <c r="M137" s="334">
        <v>72535</v>
      </c>
      <c r="N137" s="276">
        <f>L137-M137</f>
        <v>1744</v>
      </c>
      <c r="O137" s="276">
        <f>$F137*N137</f>
        <v>-174400</v>
      </c>
      <c r="P137" s="276">
        <f>O137/1000000</f>
        <v>-0.1744</v>
      </c>
      <c r="Q137" s="473"/>
    </row>
    <row r="138" spans="1:17" ht="18">
      <c r="A138" s="486">
        <v>12</v>
      </c>
      <c r="B138" s="487" t="s">
        <v>183</v>
      </c>
      <c r="C138" s="488">
        <v>5269199</v>
      </c>
      <c r="D138" s="159" t="s">
        <v>12</v>
      </c>
      <c r="E138" s="160" t="s">
        <v>341</v>
      </c>
      <c r="F138" s="489">
        <v>-100</v>
      </c>
      <c r="G138" s="333">
        <v>28011</v>
      </c>
      <c r="H138" s="449">
        <v>27867</v>
      </c>
      <c r="I138" s="455">
        <f>G138-H138</f>
        <v>144</v>
      </c>
      <c r="J138" s="455">
        <f>$F138*I138</f>
        <v>-14400</v>
      </c>
      <c r="K138" s="455">
        <f>J138/1000000</f>
        <v>-0.0144</v>
      </c>
      <c r="L138" s="333">
        <v>33336</v>
      </c>
      <c r="M138" s="449">
        <v>33191</v>
      </c>
      <c r="N138" s="455">
        <f>L138-M138</f>
        <v>145</v>
      </c>
      <c r="O138" s="455">
        <f>$F138*N138</f>
        <v>-14500</v>
      </c>
      <c r="P138" s="455">
        <f>O138/1000000</f>
        <v>-0.0145</v>
      </c>
      <c r="Q138" s="478"/>
    </row>
    <row r="139" spans="1:17" ht="18" customHeight="1">
      <c r="A139" s="316"/>
      <c r="B139" s="349" t="s">
        <v>178</v>
      </c>
      <c r="C139" s="327"/>
      <c r="D139" s="82"/>
      <c r="E139" s="82"/>
      <c r="F139" s="310"/>
      <c r="G139" s="417"/>
      <c r="H139" s="420"/>
      <c r="I139" s="276"/>
      <c r="J139" s="276"/>
      <c r="K139" s="276"/>
      <c r="L139" s="261"/>
      <c r="M139" s="276"/>
      <c r="N139" s="276"/>
      <c r="O139" s="276"/>
      <c r="P139" s="276"/>
      <c r="Q139" s="473"/>
    </row>
    <row r="140" spans="1:17" ht="18" customHeight="1">
      <c r="A140" s="316"/>
      <c r="B140" s="348" t="s">
        <v>184</v>
      </c>
      <c r="C140" s="327"/>
      <c r="D140" s="122"/>
      <c r="E140" s="122"/>
      <c r="F140" s="310"/>
      <c r="G140" s="417"/>
      <c r="H140" s="420"/>
      <c r="I140" s="276"/>
      <c r="J140" s="276"/>
      <c r="K140" s="276"/>
      <c r="L140" s="261"/>
      <c r="M140" s="276"/>
      <c r="N140" s="276"/>
      <c r="O140" s="276"/>
      <c r="P140" s="276"/>
      <c r="Q140" s="473"/>
    </row>
    <row r="141" spans="1:17" ht="18" customHeight="1">
      <c r="A141" s="316">
        <v>13</v>
      </c>
      <c r="B141" s="347" t="s">
        <v>392</v>
      </c>
      <c r="C141" s="327">
        <v>4864892</v>
      </c>
      <c r="D141" s="122" t="s">
        <v>12</v>
      </c>
      <c r="E141" s="94" t="s">
        <v>341</v>
      </c>
      <c r="F141" s="314">
        <v>500</v>
      </c>
      <c r="G141" s="333">
        <v>999028</v>
      </c>
      <c r="H141" s="270">
        <v>999028</v>
      </c>
      <c r="I141" s="276">
        <f>G141-H141</f>
        <v>0</v>
      </c>
      <c r="J141" s="276">
        <f>$F141*I141</f>
        <v>0</v>
      </c>
      <c r="K141" s="276">
        <f>J141/1000000</f>
        <v>0</v>
      </c>
      <c r="L141" s="333">
        <v>16662</v>
      </c>
      <c r="M141" s="270">
        <v>16662</v>
      </c>
      <c r="N141" s="276">
        <f>L141-M141</f>
        <v>0</v>
      </c>
      <c r="O141" s="276">
        <f>$F141*N141</f>
        <v>0</v>
      </c>
      <c r="P141" s="276">
        <f>O141/1000000</f>
        <v>0</v>
      </c>
      <c r="Q141" s="493"/>
    </row>
    <row r="142" spans="1:17" ht="18" customHeight="1">
      <c r="A142" s="316">
        <v>14</v>
      </c>
      <c r="B142" s="347" t="s">
        <v>395</v>
      </c>
      <c r="C142" s="327">
        <v>4865048</v>
      </c>
      <c r="D142" s="122" t="s">
        <v>12</v>
      </c>
      <c r="E142" s="94" t="s">
        <v>341</v>
      </c>
      <c r="F142" s="314">
        <v>250</v>
      </c>
      <c r="G142" s="333">
        <v>999862</v>
      </c>
      <c r="H142" s="334">
        <v>999862</v>
      </c>
      <c r="I142" s="276">
        <f>G142-H142</f>
        <v>0</v>
      </c>
      <c r="J142" s="276">
        <f>$F142*I142</f>
        <v>0</v>
      </c>
      <c r="K142" s="276">
        <f>J142/1000000</f>
        <v>0</v>
      </c>
      <c r="L142" s="333">
        <v>999849</v>
      </c>
      <c r="M142" s="334">
        <v>999849</v>
      </c>
      <c r="N142" s="276">
        <f>L142-M142</f>
        <v>0</v>
      </c>
      <c r="O142" s="276">
        <f>$F142*N142</f>
        <v>0</v>
      </c>
      <c r="P142" s="276">
        <f>O142/1000000</f>
        <v>0</v>
      </c>
      <c r="Q142" s="485"/>
    </row>
    <row r="143" spans="1:17" ht="18" customHeight="1">
      <c r="A143" s="316">
        <v>15</v>
      </c>
      <c r="B143" s="347" t="s">
        <v>117</v>
      </c>
      <c r="C143" s="327">
        <v>4902508</v>
      </c>
      <c r="D143" s="122" t="s">
        <v>12</v>
      </c>
      <c r="E143" s="94" t="s">
        <v>341</v>
      </c>
      <c r="F143" s="314">
        <v>833.33</v>
      </c>
      <c r="G143" s="333">
        <v>2</v>
      </c>
      <c r="H143" s="334">
        <v>2</v>
      </c>
      <c r="I143" s="276">
        <f>G143-H143</f>
        <v>0</v>
      </c>
      <c r="J143" s="276">
        <f>$F143*I143</f>
        <v>0</v>
      </c>
      <c r="K143" s="276">
        <f>J143/1000000</f>
        <v>0</v>
      </c>
      <c r="L143" s="333">
        <v>999580</v>
      </c>
      <c r="M143" s="334">
        <v>999580</v>
      </c>
      <c r="N143" s="276">
        <f>L143-M143</f>
        <v>0</v>
      </c>
      <c r="O143" s="276">
        <f>$F143*N143</f>
        <v>0</v>
      </c>
      <c r="P143" s="276">
        <f>O143/1000000</f>
        <v>0</v>
      </c>
      <c r="Q143" s="473"/>
    </row>
    <row r="144" spans="1:17" ht="18" customHeight="1">
      <c r="A144" s="316"/>
      <c r="B144" s="348" t="s">
        <v>185</v>
      </c>
      <c r="C144" s="327"/>
      <c r="D144" s="122"/>
      <c r="E144" s="122"/>
      <c r="F144" s="314"/>
      <c r="G144" s="333"/>
      <c r="H144" s="334"/>
      <c r="I144" s="276"/>
      <c r="J144" s="276"/>
      <c r="K144" s="276"/>
      <c r="L144" s="261"/>
      <c r="M144" s="276"/>
      <c r="N144" s="276"/>
      <c r="O144" s="276"/>
      <c r="P144" s="276"/>
      <c r="Q144" s="473"/>
    </row>
    <row r="145" spans="1:17" ht="18" customHeight="1">
      <c r="A145" s="316">
        <v>16</v>
      </c>
      <c r="B145" s="315" t="s">
        <v>186</v>
      </c>
      <c r="C145" s="327">
        <v>4865133</v>
      </c>
      <c r="D145" s="82" t="s">
        <v>12</v>
      </c>
      <c r="E145" s="94" t="s">
        <v>341</v>
      </c>
      <c r="F145" s="314">
        <v>-100</v>
      </c>
      <c r="G145" s="333">
        <v>436363</v>
      </c>
      <c r="H145" s="334">
        <v>433427</v>
      </c>
      <c r="I145" s="276">
        <f>G145-H145</f>
        <v>2936</v>
      </c>
      <c r="J145" s="276">
        <f>$F145*I145</f>
        <v>-293600</v>
      </c>
      <c r="K145" s="276">
        <f>J145/1000000</f>
        <v>-0.2936</v>
      </c>
      <c r="L145" s="333">
        <v>49064</v>
      </c>
      <c r="M145" s="334">
        <v>49064</v>
      </c>
      <c r="N145" s="276">
        <f>L145-M145</f>
        <v>0</v>
      </c>
      <c r="O145" s="276">
        <f>$F145*N145</f>
        <v>0</v>
      </c>
      <c r="P145" s="276">
        <f>O145/1000000</f>
        <v>0</v>
      </c>
      <c r="Q145" s="473"/>
    </row>
    <row r="146" spans="1:17" ht="18" customHeight="1">
      <c r="A146" s="316"/>
      <c r="B146" s="349" t="s">
        <v>187</v>
      </c>
      <c r="C146" s="327"/>
      <c r="D146" s="82"/>
      <c r="E146" s="122"/>
      <c r="F146" s="314"/>
      <c r="G146" s="417"/>
      <c r="H146" s="420"/>
      <c r="I146" s="276"/>
      <c r="J146" s="276"/>
      <c r="K146" s="276"/>
      <c r="L146" s="261"/>
      <c r="M146" s="276"/>
      <c r="N146" s="276"/>
      <c r="O146" s="276"/>
      <c r="P146" s="276"/>
      <c r="Q146" s="473"/>
    </row>
    <row r="147" spans="1:17" ht="18" customHeight="1">
      <c r="A147" s="316">
        <v>17</v>
      </c>
      <c r="B147" s="315" t="s">
        <v>174</v>
      </c>
      <c r="C147" s="158">
        <v>4865092</v>
      </c>
      <c r="D147" s="162" t="s">
        <v>12</v>
      </c>
      <c r="E147" s="252" t="s">
        <v>341</v>
      </c>
      <c r="F147" s="163">
        <v>-75</v>
      </c>
      <c r="G147" s="448">
        <v>506</v>
      </c>
      <c r="H147" s="334">
        <v>506</v>
      </c>
      <c r="I147" s="420">
        <f>G147-H147</f>
        <v>0</v>
      </c>
      <c r="J147" s="420">
        <f>$F147*I147</f>
        <v>0</v>
      </c>
      <c r="K147" s="420">
        <f>J147/1000000</f>
        <v>0</v>
      </c>
      <c r="L147" s="448">
        <v>952</v>
      </c>
      <c r="M147" s="334">
        <v>514</v>
      </c>
      <c r="N147" s="420">
        <f>L147-M147</f>
        <v>438</v>
      </c>
      <c r="O147" s="420">
        <f>$F147*N147</f>
        <v>-32850</v>
      </c>
      <c r="P147" s="420">
        <f>O147/1000000</f>
        <v>-0.03285</v>
      </c>
      <c r="Q147" s="460" t="s">
        <v>471</v>
      </c>
    </row>
    <row r="148" spans="1:17" ht="18" customHeight="1">
      <c r="A148" s="316">
        <v>18</v>
      </c>
      <c r="B148" s="347" t="s">
        <v>188</v>
      </c>
      <c r="C148" s="327">
        <v>4865077</v>
      </c>
      <c r="D148" s="122" t="s">
        <v>12</v>
      </c>
      <c r="E148" s="94" t="s">
        <v>341</v>
      </c>
      <c r="F148" s="314">
        <v>-100</v>
      </c>
      <c r="G148" s="333">
        <v>0</v>
      </c>
      <c r="H148" s="334">
        <v>0</v>
      </c>
      <c r="I148" s="276">
        <f>G148-H148</f>
        <v>0</v>
      </c>
      <c r="J148" s="276">
        <f>$F148*I148</f>
        <v>0</v>
      </c>
      <c r="K148" s="276">
        <f>J148/1000000</f>
        <v>0</v>
      </c>
      <c r="L148" s="333">
        <v>0</v>
      </c>
      <c r="M148" s="334">
        <v>0</v>
      </c>
      <c r="N148" s="276">
        <f>L148-M148</f>
        <v>0</v>
      </c>
      <c r="O148" s="276">
        <f>$F148*N148</f>
        <v>0</v>
      </c>
      <c r="P148" s="276">
        <f>O148/1000000</f>
        <v>0</v>
      </c>
      <c r="Q148" s="473"/>
    </row>
    <row r="149" spans="1:17" ht="18" customHeight="1">
      <c r="A149" s="316"/>
      <c r="B149" s="349" t="s">
        <v>48</v>
      </c>
      <c r="C149" s="314"/>
      <c r="D149" s="82"/>
      <c r="E149" s="82"/>
      <c r="F149" s="314"/>
      <c r="G149" s="417"/>
      <c r="H149" s="420"/>
      <c r="I149" s="276"/>
      <c r="J149" s="276"/>
      <c r="K149" s="276"/>
      <c r="L149" s="261"/>
      <c r="M149" s="276"/>
      <c r="N149" s="276"/>
      <c r="O149" s="276"/>
      <c r="P149" s="276"/>
      <c r="Q149" s="473"/>
    </row>
    <row r="150" spans="1:17" ht="18" customHeight="1">
      <c r="A150" s="316"/>
      <c r="B150" s="349" t="s">
        <v>49</v>
      </c>
      <c r="C150" s="314"/>
      <c r="D150" s="82"/>
      <c r="E150" s="82"/>
      <c r="F150" s="314"/>
      <c r="G150" s="417"/>
      <c r="H150" s="420"/>
      <c r="I150" s="276"/>
      <c r="J150" s="276"/>
      <c r="K150" s="276"/>
      <c r="L150" s="261"/>
      <c r="M150" s="276"/>
      <c r="N150" s="276"/>
      <c r="O150" s="276"/>
      <c r="P150" s="276"/>
      <c r="Q150" s="473"/>
    </row>
    <row r="151" spans="1:17" ht="18" customHeight="1">
      <c r="A151" s="316"/>
      <c r="B151" s="349" t="s">
        <v>50</v>
      </c>
      <c r="C151" s="314"/>
      <c r="D151" s="82"/>
      <c r="E151" s="82"/>
      <c r="F151" s="314"/>
      <c r="G151" s="417"/>
      <c r="H151" s="420"/>
      <c r="I151" s="276"/>
      <c r="J151" s="276"/>
      <c r="K151" s="276"/>
      <c r="L151" s="261"/>
      <c r="M151" s="276"/>
      <c r="N151" s="276"/>
      <c r="O151" s="276"/>
      <c r="P151" s="276"/>
      <c r="Q151" s="473"/>
    </row>
    <row r="152" spans="1:17" ht="17.25" customHeight="1">
      <c r="A152" s="316">
        <v>19</v>
      </c>
      <c r="B152" s="347" t="s">
        <v>51</v>
      </c>
      <c r="C152" s="327">
        <v>4865090</v>
      </c>
      <c r="D152" s="122" t="s">
        <v>12</v>
      </c>
      <c r="E152" s="94" t="s">
        <v>341</v>
      </c>
      <c r="F152" s="314">
        <v>-100</v>
      </c>
      <c r="G152" s="333">
        <v>9014</v>
      </c>
      <c r="H152" s="334">
        <v>9014</v>
      </c>
      <c r="I152" s="334">
        <f>G152-H152</f>
        <v>0</v>
      </c>
      <c r="J152" s="334">
        <f>$F152*I152</f>
        <v>0</v>
      </c>
      <c r="K152" s="335">
        <f>J152/1000000</f>
        <v>0</v>
      </c>
      <c r="L152" s="333">
        <v>37463</v>
      </c>
      <c r="M152" s="334">
        <v>37463</v>
      </c>
      <c r="N152" s="334">
        <f>L152-M152</f>
        <v>0</v>
      </c>
      <c r="O152" s="334">
        <f>$F152*N152</f>
        <v>0</v>
      </c>
      <c r="P152" s="335">
        <f>O152/1000000</f>
        <v>0</v>
      </c>
      <c r="Q152" s="785"/>
    </row>
    <row r="153" spans="1:17" ht="17.25" customHeight="1">
      <c r="A153" s="316"/>
      <c r="B153" s="347"/>
      <c r="C153" s="327"/>
      <c r="D153" s="122"/>
      <c r="E153" s="94"/>
      <c r="F153" s="314"/>
      <c r="G153" s="333"/>
      <c r="H153" s="334"/>
      <c r="I153" s="334"/>
      <c r="J153" s="334"/>
      <c r="K153" s="335">
        <v>0.00072</v>
      </c>
      <c r="L153" s="333"/>
      <c r="M153" s="334"/>
      <c r="N153" s="334"/>
      <c r="O153" s="334"/>
      <c r="P153" s="335">
        <v>0.0035</v>
      </c>
      <c r="Q153" s="785" t="s">
        <v>472</v>
      </c>
    </row>
    <row r="154" spans="1:17" ht="18" customHeight="1">
      <c r="A154" s="316">
        <v>20</v>
      </c>
      <c r="B154" s="347" t="s">
        <v>52</v>
      </c>
      <c r="C154" s="327">
        <v>4902519</v>
      </c>
      <c r="D154" s="122" t="s">
        <v>12</v>
      </c>
      <c r="E154" s="94" t="s">
        <v>341</v>
      </c>
      <c r="F154" s="314">
        <v>-100</v>
      </c>
      <c r="G154" s="333">
        <v>11912</v>
      </c>
      <c r="H154" s="334">
        <v>11760</v>
      </c>
      <c r="I154" s="276">
        <f>G154-H154</f>
        <v>152</v>
      </c>
      <c r="J154" s="276">
        <f>$F154*I154</f>
        <v>-15200</v>
      </c>
      <c r="K154" s="276">
        <f>J154/1000000</f>
        <v>-0.0152</v>
      </c>
      <c r="L154" s="333">
        <v>77274</v>
      </c>
      <c r="M154" s="334">
        <v>77077</v>
      </c>
      <c r="N154" s="276">
        <f>L154-M154</f>
        <v>197</v>
      </c>
      <c r="O154" s="276">
        <f>$F154*N154</f>
        <v>-19700</v>
      </c>
      <c r="P154" s="276">
        <f>O154/1000000</f>
        <v>-0.0197</v>
      </c>
      <c r="Q154" s="473"/>
    </row>
    <row r="155" spans="1:17" ht="18" customHeight="1">
      <c r="A155" s="316">
        <v>21</v>
      </c>
      <c r="B155" s="347" t="s">
        <v>53</v>
      </c>
      <c r="C155" s="327">
        <v>4902539</v>
      </c>
      <c r="D155" s="122" t="s">
        <v>12</v>
      </c>
      <c r="E155" s="94" t="s">
        <v>341</v>
      </c>
      <c r="F155" s="314">
        <v>-100</v>
      </c>
      <c r="G155" s="333">
        <v>1772</v>
      </c>
      <c r="H155" s="334">
        <v>1412</v>
      </c>
      <c r="I155" s="276">
        <f>G155-H155</f>
        <v>360</v>
      </c>
      <c r="J155" s="276">
        <f>$F155*I155</f>
        <v>-36000</v>
      </c>
      <c r="K155" s="276">
        <f>J155/1000000</f>
        <v>-0.036</v>
      </c>
      <c r="L155" s="333">
        <v>20076</v>
      </c>
      <c r="M155" s="334">
        <v>19585</v>
      </c>
      <c r="N155" s="276">
        <f>L155-M155</f>
        <v>491</v>
      </c>
      <c r="O155" s="276">
        <f>$F155*N155</f>
        <v>-49100</v>
      </c>
      <c r="P155" s="276">
        <f>O155/1000000</f>
        <v>-0.0491</v>
      </c>
      <c r="Q155" s="473"/>
    </row>
    <row r="156" spans="1:17" ht="18" customHeight="1">
      <c r="A156" s="316"/>
      <c r="B156" s="348" t="s">
        <v>54</v>
      </c>
      <c r="C156" s="327"/>
      <c r="D156" s="122"/>
      <c r="E156" s="122"/>
      <c r="F156" s="314"/>
      <c r="G156" s="417"/>
      <c r="H156" s="420"/>
      <c r="I156" s="276"/>
      <c r="J156" s="276"/>
      <c r="K156" s="276"/>
      <c r="L156" s="261"/>
      <c r="M156" s="276"/>
      <c r="N156" s="276"/>
      <c r="O156" s="276"/>
      <c r="P156" s="276"/>
      <c r="Q156" s="473"/>
    </row>
    <row r="157" spans="1:17" ht="18" customHeight="1">
      <c r="A157" s="316">
        <v>22</v>
      </c>
      <c r="B157" s="347" t="s">
        <v>55</v>
      </c>
      <c r="C157" s="327">
        <v>4902591</v>
      </c>
      <c r="D157" s="122" t="s">
        <v>12</v>
      </c>
      <c r="E157" s="94" t="s">
        <v>341</v>
      </c>
      <c r="F157" s="314">
        <v>-1333</v>
      </c>
      <c r="G157" s="333">
        <v>381</v>
      </c>
      <c r="H157" s="334">
        <v>381</v>
      </c>
      <c r="I157" s="276">
        <f aca="true" t="shared" si="24" ref="I157:I164">G157-H157</f>
        <v>0</v>
      </c>
      <c r="J157" s="276">
        <f aca="true" t="shared" si="25" ref="J157:J164">$F157*I157</f>
        <v>0</v>
      </c>
      <c r="K157" s="276">
        <f aca="true" t="shared" si="26" ref="K157:K164">J157/1000000</f>
        <v>0</v>
      </c>
      <c r="L157" s="333">
        <v>302</v>
      </c>
      <c r="M157" s="334">
        <v>301</v>
      </c>
      <c r="N157" s="276">
        <f aca="true" t="shared" si="27" ref="N157:N164">L157-M157</f>
        <v>1</v>
      </c>
      <c r="O157" s="276">
        <f aca="true" t="shared" si="28" ref="O157:O164">$F157*N157</f>
        <v>-1333</v>
      </c>
      <c r="P157" s="276">
        <f aca="true" t="shared" si="29" ref="P157:P164">O157/1000000</f>
        <v>-0.001333</v>
      </c>
      <c r="Q157" s="473"/>
    </row>
    <row r="158" spans="1:17" ht="18" customHeight="1">
      <c r="A158" s="316">
        <v>23</v>
      </c>
      <c r="B158" s="347" t="s">
        <v>56</v>
      </c>
      <c r="C158" s="327">
        <v>4902565</v>
      </c>
      <c r="D158" s="122" t="s">
        <v>12</v>
      </c>
      <c r="E158" s="94" t="s">
        <v>341</v>
      </c>
      <c r="F158" s="314">
        <v>-100</v>
      </c>
      <c r="G158" s="333">
        <v>166</v>
      </c>
      <c r="H158" s="334">
        <v>96</v>
      </c>
      <c r="I158" s="276">
        <f>G158-H158</f>
        <v>70</v>
      </c>
      <c r="J158" s="276">
        <f>$F158*I158</f>
        <v>-7000</v>
      </c>
      <c r="K158" s="276">
        <f>J158/1000000</f>
        <v>-0.007</v>
      </c>
      <c r="L158" s="333">
        <v>1000035</v>
      </c>
      <c r="M158" s="334">
        <v>999988</v>
      </c>
      <c r="N158" s="276">
        <f>L158-M158</f>
        <v>47</v>
      </c>
      <c r="O158" s="276">
        <f>$F158*N158</f>
        <v>-4700</v>
      </c>
      <c r="P158" s="276">
        <f>O158/1000000</f>
        <v>-0.0047</v>
      </c>
      <c r="Q158" s="473"/>
    </row>
    <row r="159" spans="1:17" ht="18" customHeight="1">
      <c r="A159" s="316">
        <v>24</v>
      </c>
      <c r="B159" s="347" t="s">
        <v>57</v>
      </c>
      <c r="C159" s="327">
        <v>4902523</v>
      </c>
      <c r="D159" s="122" t="s">
        <v>12</v>
      </c>
      <c r="E159" s="94" t="s">
        <v>341</v>
      </c>
      <c r="F159" s="314">
        <v>-100</v>
      </c>
      <c r="G159" s="333">
        <v>999815</v>
      </c>
      <c r="H159" s="334">
        <v>999815</v>
      </c>
      <c r="I159" s="276">
        <f t="shared" si="24"/>
        <v>0</v>
      </c>
      <c r="J159" s="276">
        <f t="shared" si="25"/>
        <v>0</v>
      </c>
      <c r="K159" s="276">
        <f t="shared" si="26"/>
        <v>0</v>
      </c>
      <c r="L159" s="333">
        <v>999943</v>
      </c>
      <c r="M159" s="334">
        <v>999943</v>
      </c>
      <c r="N159" s="276">
        <f t="shared" si="27"/>
        <v>0</v>
      </c>
      <c r="O159" s="276">
        <f t="shared" si="28"/>
        <v>0</v>
      </c>
      <c r="P159" s="276">
        <f t="shared" si="29"/>
        <v>0</v>
      </c>
      <c r="Q159" s="473"/>
    </row>
    <row r="160" spans="1:17" ht="18" customHeight="1">
      <c r="A160" s="316">
        <v>25</v>
      </c>
      <c r="B160" s="347" t="s">
        <v>58</v>
      </c>
      <c r="C160" s="327">
        <v>4902547</v>
      </c>
      <c r="D160" s="122" t="s">
        <v>12</v>
      </c>
      <c r="E160" s="94" t="s">
        <v>341</v>
      </c>
      <c r="F160" s="314">
        <v>-100</v>
      </c>
      <c r="G160" s="333">
        <v>5885</v>
      </c>
      <c r="H160" s="334">
        <v>5885</v>
      </c>
      <c r="I160" s="276">
        <f t="shared" si="24"/>
        <v>0</v>
      </c>
      <c r="J160" s="276">
        <f t="shared" si="25"/>
        <v>0</v>
      </c>
      <c r="K160" s="276">
        <f t="shared" si="26"/>
        <v>0</v>
      </c>
      <c r="L160" s="333">
        <v>8891</v>
      </c>
      <c r="M160" s="334">
        <v>8891</v>
      </c>
      <c r="N160" s="276">
        <f t="shared" si="27"/>
        <v>0</v>
      </c>
      <c r="O160" s="276">
        <f t="shared" si="28"/>
        <v>0</v>
      </c>
      <c r="P160" s="276">
        <f t="shared" si="29"/>
        <v>0</v>
      </c>
      <c r="Q160" s="473"/>
    </row>
    <row r="161" spans="1:17" ht="18" customHeight="1">
      <c r="A161" s="316">
        <v>26</v>
      </c>
      <c r="B161" s="315" t="s">
        <v>59</v>
      </c>
      <c r="C161" s="314">
        <v>4902548</v>
      </c>
      <c r="D161" s="82" t="s">
        <v>12</v>
      </c>
      <c r="E161" s="94" t="s">
        <v>341</v>
      </c>
      <c r="F161" s="773">
        <v>-100</v>
      </c>
      <c r="G161" s="333">
        <v>0</v>
      </c>
      <c r="H161" s="334">
        <v>0</v>
      </c>
      <c r="I161" s="276">
        <f>G161-H161</f>
        <v>0</v>
      </c>
      <c r="J161" s="276">
        <f t="shared" si="25"/>
        <v>0</v>
      </c>
      <c r="K161" s="276">
        <f t="shared" si="26"/>
        <v>0</v>
      </c>
      <c r="L161" s="333">
        <v>0</v>
      </c>
      <c r="M161" s="334">
        <v>0</v>
      </c>
      <c r="N161" s="276">
        <f>L161-M161</f>
        <v>0</v>
      </c>
      <c r="O161" s="276">
        <f t="shared" si="28"/>
        <v>0</v>
      </c>
      <c r="P161" s="276">
        <f t="shared" si="29"/>
        <v>0</v>
      </c>
      <c r="Q161" s="473"/>
    </row>
    <row r="162" spans="1:17" ht="18" customHeight="1">
      <c r="A162" s="316">
        <v>27</v>
      </c>
      <c r="B162" s="315" t="s">
        <v>60</v>
      </c>
      <c r="C162" s="314">
        <v>5295190</v>
      </c>
      <c r="D162" s="82" t="s">
        <v>12</v>
      </c>
      <c r="E162" s="94" t="s">
        <v>341</v>
      </c>
      <c r="F162" s="314">
        <v>-100</v>
      </c>
      <c r="G162" s="333">
        <v>291</v>
      </c>
      <c r="H162" s="334">
        <v>113</v>
      </c>
      <c r="I162" s="276">
        <f>G162-H162</f>
        <v>178</v>
      </c>
      <c r="J162" s="276">
        <f>$F162*I162</f>
        <v>-17800</v>
      </c>
      <c r="K162" s="276">
        <f>J162/1000000</f>
        <v>-0.0178</v>
      </c>
      <c r="L162" s="333">
        <v>17471</v>
      </c>
      <c r="M162" s="334">
        <v>17203</v>
      </c>
      <c r="N162" s="276">
        <f>L162-M162</f>
        <v>268</v>
      </c>
      <c r="O162" s="276">
        <f>$F162*N162</f>
        <v>-26800</v>
      </c>
      <c r="P162" s="276">
        <f>O162/1000000</f>
        <v>-0.0268</v>
      </c>
      <c r="Q162" s="473"/>
    </row>
    <row r="163" spans="1:17" ht="18" customHeight="1">
      <c r="A163" s="316">
        <v>28</v>
      </c>
      <c r="B163" s="315" t="s">
        <v>61</v>
      </c>
      <c r="C163" s="314">
        <v>4902529</v>
      </c>
      <c r="D163" s="82" t="s">
        <v>12</v>
      </c>
      <c r="E163" s="94" t="s">
        <v>341</v>
      </c>
      <c r="F163" s="314">
        <v>-44.44</v>
      </c>
      <c r="G163" s="333">
        <v>989588</v>
      </c>
      <c r="H163" s="334">
        <v>989588</v>
      </c>
      <c r="I163" s="276">
        <f t="shared" si="24"/>
        <v>0</v>
      </c>
      <c r="J163" s="276">
        <f t="shared" si="25"/>
        <v>0</v>
      </c>
      <c r="K163" s="276">
        <f t="shared" si="26"/>
        <v>0</v>
      </c>
      <c r="L163" s="333">
        <v>297</v>
      </c>
      <c r="M163" s="334">
        <v>305</v>
      </c>
      <c r="N163" s="276">
        <f t="shared" si="27"/>
        <v>-8</v>
      </c>
      <c r="O163" s="276">
        <f t="shared" si="28"/>
        <v>355.52</v>
      </c>
      <c r="P163" s="276">
        <f t="shared" si="29"/>
        <v>0.00035551999999999996</v>
      </c>
      <c r="Q163" s="485"/>
    </row>
    <row r="164" spans="1:17" ht="18" customHeight="1">
      <c r="A164" s="316">
        <v>29</v>
      </c>
      <c r="B164" s="315" t="s">
        <v>142</v>
      </c>
      <c r="C164" s="314">
        <v>4865087</v>
      </c>
      <c r="D164" s="82" t="s">
        <v>12</v>
      </c>
      <c r="E164" s="94" t="s">
        <v>341</v>
      </c>
      <c r="F164" s="314">
        <v>-100</v>
      </c>
      <c r="G164" s="333">
        <v>0</v>
      </c>
      <c r="H164" s="334">
        <v>0</v>
      </c>
      <c r="I164" s="276">
        <f t="shared" si="24"/>
        <v>0</v>
      </c>
      <c r="J164" s="276">
        <f t="shared" si="25"/>
        <v>0</v>
      </c>
      <c r="K164" s="276">
        <f t="shared" si="26"/>
        <v>0</v>
      </c>
      <c r="L164" s="333">
        <v>0</v>
      </c>
      <c r="M164" s="334">
        <v>0</v>
      </c>
      <c r="N164" s="276">
        <f t="shared" si="27"/>
        <v>0</v>
      </c>
      <c r="O164" s="276">
        <f t="shared" si="28"/>
        <v>0</v>
      </c>
      <c r="P164" s="276">
        <f t="shared" si="29"/>
        <v>0</v>
      </c>
      <c r="Q164" s="473"/>
    </row>
    <row r="165" spans="1:17" ht="18" customHeight="1">
      <c r="A165" s="316"/>
      <c r="B165" s="349" t="s">
        <v>76</v>
      </c>
      <c r="C165" s="314"/>
      <c r="D165" s="82"/>
      <c r="E165" s="82"/>
      <c r="F165" s="314"/>
      <c r="G165" s="417"/>
      <c r="H165" s="420"/>
      <c r="I165" s="276"/>
      <c r="J165" s="276"/>
      <c r="K165" s="276"/>
      <c r="L165" s="261"/>
      <c r="M165" s="276"/>
      <c r="N165" s="276"/>
      <c r="O165" s="276"/>
      <c r="P165" s="276"/>
      <c r="Q165" s="473"/>
    </row>
    <row r="166" spans="1:17" ht="18" customHeight="1">
      <c r="A166" s="316">
        <v>30</v>
      </c>
      <c r="B166" s="315" t="s">
        <v>77</v>
      </c>
      <c r="C166" s="314">
        <v>4902577</v>
      </c>
      <c r="D166" s="82" t="s">
        <v>12</v>
      </c>
      <c r="E166" s="94" t="s">
        <v>341</v>
      </c>
      <c r="F166" s="314">
        <v>400</v>
      </c>
      <c r="G166" s="333">
        <v>995611</v>
      </c>
      <c r="H166" s="334">
        <v>995611</v>
      </c>
      <c r="I166" s="276">
        <f>G166-H166</f>
        <v>0</v>
      </c>
      <c r="J166" s="276">
        <f>$F166*I166</f>
        <v>0</v>
      </c>
      <c r="K166" s="276">
        <f>J166/1000000</f>
        <v>0</v>
      </c>
      <c r="L166" s="333">
        <v>86</v>
      </c>
      <c r="M166" s="334">
        <v>86</v>
      </c>
      <c r="N166" s="276">
        <f>L166-M166</f>
        <v>0</v>
      </c>
      <c r="O166" s="276">
        <f>$F166*N166</f>
        <v>0</v>
      </c>
      <c r="P166" s="276">
        <f>O166/1000000</f>
        <v>0</v>
      </c>
      <c r="Q166" s="473"/>
    </row>
    <row r="167" spans="1:17" ht="18" customHeight="1">
      <c r="A167" s="316">
        <v>31</v>
      </c>
      <c r="B167" s="315" t="s">
        <v>78</v>
      </c>
      <c r="C167" s="314">
        <v>4902525</v>
      </c>
      <c r="D167" s="82" t="s">
        <v>12</v>
      </c>
      <c r="E167" s="94" t="s">
        <v>341</v>
      </c>
      <c r="F167" s="314">
        <v>-400</v>
      </c>
      <c r="G167" s="333">
        <v>999989</v>
      </c>
      <c r="H167" s="334">
        <v>999989</v>
      </c>
      <c r="I167" s="276">
        <f>G167-H167</f>
        <v>0</v>
      </c>
      <c r="J167" s="276">
        <f>$F167*I167</f>
        <v>0</v>
      </c>
      <c r="K167" s="276">
        <f>J167/1000000</f>
        <v>0</v>
      </c>
      <c r="L167" s="333">
        <v>999705</v>
      </c>
      <c r="M167" s="334">
        <v>999705</v>
      </c>
      <c r="N167" s="276">
        <f>L167-M167</f>
        <v>0</v>
      </c>
      <c r="O167" s="276">
        <f>$F167*N167</f>
        <v>0</v>
      </c>
      <c r="P167" s="276">
        <f>O167/1000000</f>
        <v>0</v>
      </c>
      <c r="Q167" s="473"/>
    </row>
    <row r="168" spans="1:17" ht="18" customHeight="1">
      <c r="A168" s="314"/>
      <c r="B168" s="339" t="s">
        <v>451</v>
      </c>
      <c r="C168" s="314"/>
      <c r="D168" s="82"/>
      <c r="E168" s="94"/>
      <c r="F168" s="314"/>
      <c r="G168" s="333"/>
      <c r="H168" s="334"/>
      <c r="I168" s="276"/>
      <c r="J168" s="276"/>
      <c r="K168" s="276"/>
      <c r="L168" s="333"/>
      <c r="M168" s="334"/>
      <c r="N168" s="276"/>
      <c r="O168" s="276"/>
      <c r="P168" s="276"/>
      <c r="Q168" s="767"/>
    </row>
    <row r="169" spans="1:17" ht="14.25" customHeight="1">
      <c r="A169" s="314">
        <v>32</v>
      </c>
      <c r="B169" s="777" t="s">
        <v>450</v>
      </c>
      <c r="C169" s="314">
        <v>4864953</v>
      </c>
      <c r="D169" s="82" t="s">
        <v>12</v>
      </c>
      <c r="E169" s="94" t="s">
        <v>341</v>
      </c>
      <c r="F169" s="314">
        <v>-500</v>
      </c>
      <c r="G169" s="755">
        <v>999109</v>
      </c>
      <c r="H169" s="55">
        <v>999215</v>
      </c>
      <c r="I169" s="750">
        <f>G169-H169</f>
        <v>-106</v>
      </c>
      <c r="J169" s="750">
        <f>$F169*I169</f>
        <v>53000</v>
      </c>
      <c r="K169" s="778">
        <f>J169/1000000</f>
        <v>0.053</v>
      </c>
      <c r="L169" s="755">
        <v>999973</v>
      </c>
      <c r="M169" s="55">
        <v>999999</v>
      </c>
      <c r="N169" s="750">
        <f>L169-M169</f>
        <v>-26</v>
      </c>
      <c r="O169" s="750">
        <f>$F169*N169</f>
        <v>13000</v>
      </c>
      <c r="P169" s="753">
        <f>O169/1000000</f>
        <v>0.013</v>
      </c>
      <c r="Q169" s="767"/>
    </row>
    <row r="170" spans="1:17" ht="14.25" customHeight="1">
      <c r="A170" s="314"/>
      <c r="B170" s="777"/>
      <c r="C170" s="314">
        <v>5295160</v>
      </c>
      <c r="D170" s="82" t="s">
        <v>12</v>
      </c>
      <c r="E170" s="94" t="s">
        <v>341</v>
      </c>
      <c r="F170" s="314">
        <v>-400</v>
      </c>
      <c r="G170" s="755">
        <v>999884</v>
      </c>
      <c r="H170" s="55">
        <v>1000000</v>
      </c>
      <c r="I170" s="750">
        <f>G170-H170</f>
        <v>-116</v>
      </c>
      <c r="J170" s="750">
        <f>$F170*I170</f>
        <v>46400</v>
      </c>
      <c r="K170" s="778">
        <f>J170/1000000</f>
        <v>0.0464</v>
      </c>
      <c r="L170" s="755">
        <v>0</v>
      </c>
      <c r="M170" s="55">
        <v>0</v>
      </c>
      <c r="N170" s="750">
        <f>L170-M170</f>
        <v>0</v>
      </c>
      <c r="O170" s="750">
        <f>$F170*N170</f>
        <v>0</v>
      </c>
      <c r="P170" s="753">
        <f>O170/1000000</f>
        <v>0</v>
      </c>
      <c r="Q170" s="767" t="s">
        <v>468</v>
      </c>
    </row>
    <row r="171" spans="1:17" s="496" customFormat="1" ht="14.25" customHeight="1">
      <c r="A171" s="357"/>
      <c r="B171" s="339" t="s">
        <v>452</v>
      </c>
      <c r="C171" s="305"/>
      <c r="D171" s="122"/>
      <c r="E171" s="94"/>
      <c r="F171" s="327"/>
      <c r="G171" s="333"/>
      <c r="H171" s="334"/>
      <c r="I171" s="314"/>
      <c r="J171" s="314"/>
      <c r="K171" s="314"/>
      <c r="L171" s="333"/>
      <c r="M171" s="334"/>
      <c r="N171" s="314"/>
      <c r="O171" s="314"/>
      <c r="P171" s="314"/>
      <c r="Q171" s="460"/>
    </row>
    <row r="172" spans="1:17" s="496" customFormat="1" ht="14.25" customHeight="1">
      <c r="A172" s="357">
        <v>33</v>
      </c>
      <c r="B172" s="728" t="s">
        <v>458</v>
      </c>
      <c r="C172" s="305">
        <v>4864960</v>
      </c>
      <c r="D172" s="122" t="s">
        <v>12</v>
      </c>
      <c r="E172" s="94" t="s">
        <v>341</v>
      </c>
      <c r="F172" s="327">
        <v>-1000</v>
      </c>
      <c r="G172" s="333">
        <v>998291</v>
      </c>
      <c r="H172" s="334">
        <v>998561</v>
      </c>
      <c r="I172" s="334">
        <f>G172-H172</f>
        <v>-270</v>
      </c>
      <c r="J172" s="334">
        <f>$F172*I172</f>
        <v>270000</v>
      </c>
      <c r="K172" s="335">
        <f>J172/1000000</f>
        <v>0.27</v>
      </c>
      <c r="L172" s="333">
        <v>1434</v>
      </c>
      <c r="M172" s="334">
        <v>848</v>
      </c>
      <c r="N172" s="334">
        <f>L172-M172</f>
        <v>586</v>
      </c>
      <c r="O172" s="334">
        <f>$F172*N172</f>
        <v>-586000</v>
      </c>
      <c r="P172" s="335">
        <f>O172/1000000</f>
        <v>-0.586</v>
      </c>
      <c r="Q172" s="460"/>
    </row>
    <row r="173" spans="1:17" ht="14.25" customHeight="1">
      <c r="A173" s="357">
        <v>34</v>
      </c>
      <c r="B173" s="728" t="s">
        <v>459</v>
      </c>
      <c r="C173" s="305">
        <v>5128441</v>
      </c>
      <c r="D173" s="122" t="s">
        <v>12</v>
      </c>
      <c r="E173" s="94" t="s">
        <v>341</v>
      </c>
      <c r="F173" s="559">
        <v>-750</v>
      </c>
      <c r="G173" s="333">
        <v>97</v>
      </c>
      <c r="H173" s="334">
        <v>63</v>
      </c>
      <c r="I173" s="334">
        <f>G173-H173</f>
        <v>34</v>
      </c>
      <c r="J173" s="334">
        <f>$F173*I173</f>
        <v>-25500</v>
      </c>
      <c r="K173" s="335">
        <f>J173/1000000</f>
        <v>-0.0255</v>
      </c>
      <c r="L173" s="333">
        <v>177</v>
      </c>
      <c r="M173" s="334">
        <v>31</v>
      </c>
      <c r="N173" s="334">
        <f>L173-M173</f>
        <v>146</v>
      </c>
      <c r="O173" s="334">
        <f>$F173*N173</f>
        <v>-109500</v>
      </c>
      <c r="P173" s="335">
        <f>O173/1000000</f>
        <v>-0.1095</v>
      </c>
      <c r="Q173" s="460"/>
    </row>
    <row r="174" spans="1:17" ht="9.75" customHeight="1" thickBot="1">
      <c r="A174" s="314"/>
      <c r="B174" s="315"/>
      <c r="C174" s="314"/>
      <c r="D174" s="82"/>
      <c r="E174" s="94"/>
      <c r="F174" s="314"/>
      <c r="G174" s="333"/>
      <c r="H174" s="334"/>
      <c r="I174" s="276"/>
      <c r="J174" s="276"/>
      <c r="K174" s="276"/>
      <c r="L174" s="333"/>
      <c r="M174" s="334"/>
      <c r="N174" s="276"/>
      <c r="O174" s="276"/>
      <c r="P174" s="276"/>
      <c r="Q174" s="767"/>
    </row>
    <row r="175" s="570" customFormat="1" ht="9" customHeight="1"/>
    <row r="176" ht="3" customHeight="1"/>
    <row r="177" spans="1:16" ht="20.25">
      <c r="A177" s="309" t="s">
        <v>308</v>
      </c>
      <c r="K177" s="608">
        <f>SUM(K122:K175)</f>
        <v>0.012920000000000011</v>
      </c>
      <c r="P177" s="608">
        <f>SUM(P122:P175)</f>
        <v>-1.0600274799999998</v>
      </c>
    </row>
    <row r="178" spans="1:16" ht="12.75">
      <c r="A178" s="57"/>
      <c r="K178" s="559"/>
      <c r="P178" s="559"/>
    </row>
    <row r="179" spans="1:16" ht="12.75">
      <c r="A179" s="57"/>
      <c r="K179" s="559"/>
      <c r="P179" s="559"/>
    </row>
    <row r="180" spans="1:17" ht="18">
      <c r="A180" s="57"/>
      <c r="K180" s="559"/>
      <c r="P180" s="559"/>
      <c r="Q180" s="604" t="str">
        <f>NDPL!$Q$1</f>
        <v>APRIL-2018</v>
      </c>
    </row>
    <row r="181" spans="1:16" ht="12.75">
      <c r="A181" s="57"/>
      <c r="K181" s="559"/>
      <c r="P181" s="559"/>
    </row>
    <row r="182" spans="1:16" ht="12.75">
      <c r="A182" s="57"/>
      <c r="K182" s="559"/>
      <c r="P182" s="559"/>
    </row>
    <row r="183" spans="1:16" ht="12.75">
      <c r="A183" s="57"/>
      <c r="K183" s="559"/>
      <c r="P183" s="559"/>
    </row>
    <row r="184" spans="1:11" ht="13.5" thickBot="1">
      <c r="A184" s="2"/>
      <c r="B184" s="7"/>
      <c r="C184" s="7"/>
      <c r="D184" s="53"/>
      <c r="E184" s="53"/>
      <c r="F184" s="21"/>
      <c r="G184" s="21"/>
      <c r="H184" s="21"/>
      <c r="I184" s="21"/>
      <c r="J184" s="21"/>
      <c r="K184" s="54"/>
    </row>
    <row r="185" spans="1:17" ht="27.75">
      <c r="A185" s="404" t="s">
        <v>191</v>
      </c>
      <c r="B185" s="141"/>
      <c r="C185" s="137"/>
      <c r="D185" s="137"/>
      <c r="E185" s="137"/>
      <c r="F185" s="186"/>
      <c r="G185" s="186"/>
      <c r="H185" s="186"/>
      <c r="I185" s="186"/>
      <c r="J185" s="186"/>
      <c r="K185" s="187"/>
      <c r="L185" s="570"/>
      <c r="M185" s="570"/>
      <c r="N185" s="570"/>
      <c r="O185" s="570"/>
      <c r="P185" s="570"/>
      <c r="Q185" s="571"/>
    </row>
    <row r="186" spans="1:17" ht="24.75" customHeight="1">
      <c r="A186" s="403" t="s">
        <v>310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402">
        <f>K116</f>
        <v>-10.370725000000004</v>
      </c>
      <c r="L186" s="286"/>
      <c r="M186" s="286"/>
      <c r="N186" s="286"/>
      <c r="O186" s="286"/>
      <c r="P186" s="402">
        <f>P116</f>
        <v>0.5906558</v>
      </c>
      <c r="Q186" s="572"/>
    </row>
    <row r="187" spans="1:17" ht="24.75" customHeight="1">
      <c r="A187" s="403" t="s">
        <v>309</v>
      </c>
      <c r="B187" s="55"/>
      <c r="C187" s="55"/>
      <c r="D187" s="55"/>
      <c r="E187" s="55"/>
      <c r="F187" s="55"/>
      <c r="G187" s="55"/>
      <c r="H187" s="55"/>
      <c r="I187" s="55"/>
      <c r="J187" s="55"/>
      <c r="K187" s="402">
        <f>K177</f>
        <v>0.012920000000000011</v>
      </c>
      <c r="L187" s="286"/>
      <c r="M187" s="286"/>
      <c r="N187" s="286"/>
      <c r="O187" s="286"/>
      <c r="P187" s="402">
        <f>P177</f>
        <v>-1.0600274799999998</v>
      </c>
      <c r="Q187" s="572"/>
    </row>
    <row r="188" spans="1:17" ht="24.75" customHeight="1">
      <c r="A188" s="403" t="s">
        <v>311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402">
        <f>'ROHTAK ROAD'!K41</f>
        <v>-0.07746250000000005</v>
      </c>
      <c r="L188" s="286"/>
      <c r="M188" s="286"/>
      <c r="N188" s="286"/>
      <c r="O188" s="286"/>
      <c r="P188" s="402">
        <f>'ROHTAK ROAD'!P41</f>
        <v>0</v>
      </c>
      <c r="Q188" s="572"/>
    </row>
    <row r="189" spans="1:17" ht="24.75" customHeight="1">
      <c r="A189" s="403" t="s">
        <v>312</v>
      </c>
      <c r="B189" s="55"/>
      <c r="C189" s="55"/>
      <c r="D189" s="55"/>
      <c r="E189" s="55"/>
      <c r="F189" s="55"/>
      <c r="G189" s="55"/>
      <c r="H189" s="55"/>
      <c r="I189" s="55"/>
      <c r="J189" s="55"/>
      <c r="K189" s="402">
        <f>-MES!K39</f>
        <v>-0.0001</v>
      </c>
      <c r="L189" s="286"/>
      <c r="M189" s="286"/>
      <c r="N189" s="286"/>
      <c r="O189" s="286"/>
      <c r="P189" s="402">
        <f>-MES!P39</f>
        <v>-0.29614999999999997</v>
      </c>
      <c r="Q189" s="572"/>
    </row>
    <row r="190" spans="1:17" ht="29.25" customHeight="1" thickBot="1">
      <c r="A190" s="405" t="s">
        <v>192</v>
      </c>
      <c r="B190" s="188"/>
      <c r="C190" s="189"/>
      <c r="D190" s="189"/>
      <c r="E190" s="189"/>
      <c r="F190" s="189"/>
      <c r="G190" s="189"/>
      <c r="H190" s="189"/>
      <c r="I190" s="189"/>
      <c r="J190" s="189"/>
      <c r="K190" s="406">
        <f>SUM(K186:K189)</f>
        <v>-10.435367500000003</v>
      </c>
      <c r="L190" s="613"/>
      <c r="M190" s="613"/>
      <c r="N190" s="613"/>
      <c r="O190" s="613"/>
      <c r="P190" s="406">
        <f>SUM(P186:P189)</f>
        <v>-0.7655216799999998</v>
      </c>
      <c r="Q190" s="574"/>
    </row>
    <row r="195" ht="13.5" thickBot="1"/>
    <row r="196" spans="1:17" ht="12.75">
      <c r="A196" s="575"/>
      <c r="B196" s="576"/>
      <c r="C196" s="576"/>
      <c r="D196" s="576"/>
      <c r="E196" s="576"/>
      <c r="F196" s="576"/>
      <c r="G196" s="576"/>
      <c r="H196" s="570"/>
      <c r="I196" s="570"/>
      <c r="J196" s="570"/>
      <c r="K196" s="570"/>
      <c r="L196" s="570"/>
      <c r="M196" s="570"/>
      <c r="N196" s="570"/>
      <c r="O196" s="570"/>
      <c r="P196" s="570"/>
      <c r="Q196" s="571"/>
    </row>
    <row r="197" spans="1:17" ht="26.25">
      <c r="A197" s="614" t="s">
        <v>322</v>
      </c>
      <c r="B197" s="578"/>
      <c r="C197" s="578"/>
      <c r="D197" s="578"/>
      <c r="E197" s="578"/>
      <c r="F197" s="578"/>
      <c r="G197" s="578"/>
      <c r="H197" s="496"/>
      <c r="I197" s="496"/>
      <c r="J197" s="496"/>
      <c r="K197" s="496"/>
      <c r="L197" s="496"/>
      <c r="M197" s="496"/>
      <c r="N197" s="496"/>
      <c r="O197" s="496"/>
      <c r="P197" s="496"/>
      <c r="Q197" s="572"/>
    </row>
    <row r="198" spans="1:17" ht="12.75">
      <c r="A198" s="579"/>
      <c r="B198" s="578"/>
      <c r="C198" s="578"/>
      <c r="D198" s="578"/>
      <c r="E198" s="578"/>
      <c r="F198" s="578"/>
      <c r="G198" s="578"/>
      <c r="H198" s="496"/>
      <c r="I198" s="496"/>
      <c r="J198" s="496"/>
      <c r="K198" s="496"/>
      <c r="L198" s="496"/>
      <c r="M198" s="496"/>
      <c r="N198" s="496"/>
      <c r="O198" s="496"/>
      <c r="P198" s="496"/>
      <c r="Q198" s="572"/>
    </row>
    <row r="199" spans="1:17" ht="15.75">
      <c r="A199" s="580"/>
      <c r="B199" s="581"/>
      <c r="C199" s="581"/>
      <c r="D199" s="581"/>
      <c r="E199" s="581"/>
      <c r="F199" s="581"/>
      <c r="G199" s="581"/>
      <c r="H199" s="496"/>
      <c r="I199" s="496"/>
      <c r="J199" s="496"/>
      <c r="K199" s="582" t="s">
        <v>334</v>
      </c>
      <c r="L199" s="496"/>
      <c r="M199" s="496"/>
      <c r="N199" s="496"/>
      <c r="O199" s="496"/>
      <c r="P199" s="582" t="s">
        <v>335</v>
      </c>
      <c r="Q199" s="572"/>
    </row>
    <row r="200" spans="1:17" ht="12.75">
      <c r="A200" s="583"/>
      <c r="B200" s="94"/>
      <c r="C200" s="94"/>
      <c r="D200" s="94"/>
      <c r="E200" s="94"/>
      <c r="F200" s="94"/>
      <c r="G200" s="94"/>
      <c r="H200" s="496"/>
      <c r="I200" s="496"/>
      <c r="J200" s="496"/>
      <c r="K200" s="496"/>
      <c r="L200" s="496"/>
      <c r="M200" s="496"/>
      <c r="N200" s="496"/>
      <c r="O200" s="496"/>
      <c r="P200" s="496"/>
      <c r="Q200" s="572"/>
    </row>
    <row r="201" spans="1:17" ht="12.75">
      <c r="A201" s="583"/>
      <c r="B201" s="94"/>
      <c r="C201" s="94"/>
      <c r="D201" s="94"/>
      <c r="E201" s="94"/>
      <c r="F201" s="94"/>
      <c r="G201" s="94"/>
      <c r="H201" s="496"/>
      <c r="I201" s="496"/>
      <c r="J201" s="496"/>
      <c r="K201" s="496"/>
      <c r="L201" s="496"/>
      <c r="M201" s="496"/>
      <c r="N201" s="496"/>
      <c r="O201" s="496"/>
      <c r="P201" s="496"/>
      <c r="Q201" s="572"/>
    </row>
    <row r="202" spans="1:17" ht="23.25">
      <c r="A202" s="615" t="s">
        <v>325</v>
      </c>
      <c r="B202" s="585"/>
      <c r="C202" s="585"/>
      <c r="D202" s="586"/>
      <c r="E202" s="586"/>
      <c r="F202" s="587"/>
      <c r="G202" s="586"/>
      <c r="H202" s="496"/>
      <c r="I202" s="496"/>
      <c r="J202" s="496"/>
      <c r="K202" s="616">
        <f>K190</f>
        <v>-10.435367500000003</v>
      </c>
      <c r="L202" s="617" t="s">
        <v>323</v>
      </c>
      <c r="M202" s="618"/>
      <c r="N202" s="618"/>
      <c r="O202" s="618"/>
      <c r="P202" s="616">
        <f>P190</f>
        <v>-0.7655216799999998</v>
      </c>
      <c r="Q202" s="619" t="s">
        <v>323</v>
      </c>
    </row>
    <row r="203" spans="1:17" ht="23.25">
      <c r="A203" s="590"/>
      <c r="B203" s="591"/>
      <c r="C203" s="591"/>
      <c r="D203" s="578"/>
      <c r="E203" s="578"/>
      <c r="F203" s="592"/>
      <c r="G203" s="578"/>
      <c r="H203" s="496"/>
      <c r="I203" s="496"/>
      <c r="J203" s="496"/>
      <c r="K203" s="618"/>
      <c r="L203" s="620"/>
      <c r="M203" s="618"/>
      <c r="N203" s="618"/>
      <c r="O203" s="618"/>
      <c r="P203" s="618"/>
      <c r="Q203" s="621"/>
    </row>
    <row r="204" spans="1:17" ht="23.25">
      <c r="A204" s="622" t="s">
        <v>324</v>
      </c>
      <c r="B204" s="45"/>
      <c r="C204" s="45"/>
      <c r="D204" s="578"/>
      <c r="E204" s="578"/>
      <c r="F204" s="595"/>
      <c r="G204" s="586"/>
      <c r="H204" s="496"/>
      <c r="I204" s="496"/>
      <c r="J204" s="496"/>
      <c r="K204" s="618">
        <f>'STEPPED UP GENCO'!K40</f>
        <v>1.527247909</v>
      </c>
      <c r="L204" s="617" t="s">
        <v>323</v>
      </c>
      <c r="M204" s="618"/>
      <c r="N204" s="618"/>
      <c r="O204" s="618"/>
      <c r="P204" s="616">
        <f>'STEPPED UP GENCO'!P40</f>
        <v>-1.1590598074</v>
      </c>
      <c r="Q204" s="619" t="s">
        <v>323</v>
      </c>
    </row>
    <row r="205" spans="1:17" ht="15">
      <c r="A205" s="596"/>
      <c r="B205" s="496"/>
      <c r="C205" s="496"/>
      <c r="D205" s="496"/>
      <c r="E205" s="496"/>
      <c r="F205" s="496"/>
      <c r="G205" s="496"/>
      <c r="H205" s="496"/>
      <c r="I205" s="496"/>
      <c r="J205" s="496"/>
      <c r="K205" s="496"/>
      <c r="L205" s="271"/>
      <c r="M205" s="496"/>
      <c r="N205" s="496"/>
      <c r="O205" s="496"/>
      <c r="P205" s="496"/>
      <c r="Q205" s="623"/>
    </row>
    <row r="206" spans="1:17" ht="15">
      <c r="A206" s="596"/>
      <c r="B206" s="496"/>
      <c r="C206" s="496"/>
      <c r="D206" s="496"/>
      <c r="E206" s="496"/>
      <c r="F206" s="496"/>
      <c r="G206" s="496"/>
      <c r="H206" s="496"/>
      <c r="I206" s="496"/>
      <c r="J206" s="496"/>
      <c r="K206" s="496"/>
      <c r="L206" s="271"/>
      <c r="M206" s="496"/>
      <c r="N206" s="496"/>
      <c r="O206" s="496"/>
      <c r="P206" s="496"/>
      <c r="Q206" s="623"/>
    </row>
    <row r="207" spans="1:17" ht="15">
      <c r="A207" s="596"/>
      <c r="B207" s="496"/>
      <c r="C207" s="496"/>
      <c r="D207" s="496"/>
      <c r="E207" s="496"/>
      <c r="F207" s="496"/>
      <c r="G207" s="496"/>
      <c r="H207" s="496"/>
      <c r="I207" s="496"/>
      <c r="J207" s="496"/>
      <c r="K207" s="496"/>
      <c r="L207" s="271"/>
      <c r="M207" s="496"/>
      <c r="N207" s="496"/>
      <c r="O207" s="496"/>
      <c r="P207" s="496"/>
      <c r="Q207" s="623"/>
    </row>
    <row r="208" spans="1:17" ht="23.25">
      <c r="A208" s="596"/>
      <c r="B208" s="496"/>
      <c r="C208" s="496"/>
      <c r="D208" s="496"/>
      <c r="E208" s="496"/>
      <c r="F208" s="496"/>
      <c r="G208" s="496"/>
      <c r="H208" s="585"/>
      <c r="I208" s="585"/>
      <c r="J208" s="624" t="s">
        <v>326</v>
      </c>
      <c r="K208" s="625">
        <f>SUM(K202:K207)</f>
        <v>-8.908119591000004</v>
      </c>
      <c r="L208" s="624" t="s">
        <v>323</v>
      </c>
      <c r="M208" s="618"/>
      <c r="N208" s="618"/>
      <c r="O208" s="618"/>
      <c r="P208" s="625">
        <f>SUM(P202:P207)</f>
        <v>-1.9245814873999998</v>
      </c>
      <c r="Q208" s="624" t="s">
        <v>323</v>
      </c>
    </row>
    <row r="209" spans="1:17" ht="13.5" thickBot="1">
      <c r="A209" s="597"/>
      <c r="B209" s="573"/>
      <c r="C209" s="573"/>
      <c r="D209" s="573"/>
      <c r="E209" s="573"/>
      <c r="F209" s="573"/>
      <c r="G209" s="573"/>
      <c r="H209" s="573"/>
      <c r="I209" s="573"/>
      <c r="J209" s="573"/>
      <c r="K209" s="573"/>
      <c r="L209" s="573"/>
      <c r="M209" s="573"/>
      <c r="N209" s="573"/>
      <c r="O209" s="573"/>
      <c r="P209" s="573"/>
      <c r="Q209" s="574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0" max="255" man="1"/>
    <brk id="117" max="18" man="1"/>
    <brk id="17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Normal="70" zoomScaleSheetLayoutView="85" zoomScalePageLayoutView="50" workbookViewId="0" topLeftCell="A11">
      <selection activeCell="K29" sqref="K29:K32"/>
    </sheetView>
  </sheetViews>
  <sheetFormatPr defaultColWidth="9.140625" defaultRowHeight="12.75"/>
  <cols>
    <col min="1" max="1" width="5.140625" style="456" customWidth="1"/>
    <col min="2" max="2" width="20.8515625" style="456" customWidth="1"/>
    <col min="3" max="3" width="11.28125" style="456" customWidth="1"/>
    <col min="4" max="4" width="9.140625" style="456" customWidth="1"/>
    <col min="5" max="5" width="14.421875" style="456" customWidth="1"/>
    <col min="6" max="6" width="7.00390625" style="456" customWidth="1"/>
    <col min="7" max="7" width="11.421875" style="456" customWidth="1"/>
    <col min="8" max="8" width="13.00390625" style="456" customWidth="1"/>
    <col min="9" max="9" width="9.00390625" style="456" customWidth="1"/>
    <col min="10" max="10" width="12.28125" style="456" customWidth="1"/>
    <col min="11" max="12" width="12.8515625" style="456" customWidth="1"/>
    <col min="13" max="13" width="13.28125" style="456" customWidth="1"/>
    <col min="14" max="14" width="11.421875" style="456" customWidth="1"/>
    <col min="15" max="15" width="13.140625" style="456" customWidth="1"/>
    <col min="16" max="16" width="14.7109375" style="456" customWidth="1"/>
    <col min="17" max="17" width="15.00390625" style="456" customWidth="1"/>
    <col min="18" max="18" width="0.13671875" style="456" customWidth="1"/>
    <col min="19" max="19" width="1.57421875" style="456" hidden="1" customWidth="1"/>
    <col min="20" max="20" width="9.140625" style="456" hidden="1" customWidth="1"/>
    <col min="21" max="21" width="4.28125" style="456" hidden="1" customWidth="1"/>
    <col min="22" max="22" width="4.00390625" style="456" hidden="1" customWidth="1"/>
    <col min="23" max="23" width="3.8515625" style="456" hidden="1" customWidth="1"/>
    <col min="24" max="16384" width="9.140625" style="456" customWidth="1"/>
  </cols>
  <sheetData>
    <row r="1" spans="1:17" ht="26.25">
      <c r="A1" s="1" t="s">
        <v>234</v>
      </c>
      <c r="Q1" s="514" t="str">
        <f>NDPL!Q1</f>
        <v>APRIL-2018</v>
      </c>
    </row>
    <row r="2" ht="18.75" customHeight="1">
      <c r="A2" s="79" t="s">
        <v>235</v>
      </c>
    </row>
    <row r="3" ht="23.25">
      <c r="A3" s="180" t="s">
        <v>209</v>
      </c>
    </row>
    <row r="4" spans="1:16" ht="24" thickBot="1">
      <c r="A4" s="391" t="s">
        <v>210</v>
      </c>
      <c r="G4" s="496"/>
      <c r="H4" s="496"/>
      <c r="I4" s="46" t="s">
        <v>390</v>
      </c>
      <c r="J4" s="496"/>
      <c r="K4" s="496"/>
      <c r="L4" s="496"/>
      <c r="M4" s="496"/>
      <c r="N4" s="46" t="s">
        <v>391</v>
      </c>
      <c r="O4" s="496"/>
      <c r="P4" s="496"/>
    </row>
    <row r="5" spans="1:17" ht="62.25" customHeight="1" thickBot="1" thickTop="1">
      <c r="A5" s="522" t="s">
        <v>8</v>
      </c>
      <c r="B5" s="523" t="s">
        <v>9</v>
      </c>
      <c r="C5" s="524" t="s">
        <v>1</v>
      </c>
      <c r="D5" s="524" t="s">
        <v>2</v>
      </c>
      <c r="E5" s="524" t="s">
        <v>3</v>
      </c>
      <c r="F5" s="524" t="s">
        <v>10</v>
      </c>
      <c r="G5" s="522" t="str">
        <f>NDPL!G5</f>
        <v>FINAL READING 31/04/2018</v>
      </c>
      <c r="H5" s="524" t="str">
        <f>NDPL!H5</f>
        <v>INTIAL READING 01/04/2018</v>
      </c>
      <c r="I5" s="524" t="s">
        <v>4</v>
      </c>
      <c r="J5" s="524" t="s">
        <v>5</v>
      </c>
      <c r="K5" s="524" t="s">
        <v>6</v>
      </c>
      <c r="L5" s="522" t="str">
        <f>NDPL!G5</f>
        <v>FINAL READING 31/04/2018</v>
      </c>
      <c r="M5" s="524" t="str">
        <f>NDPL!H5</f>
        <v>INTIAL READING 01/04/2018</v>
      </c>
      <c r="N5" s="524" t="s">
        <v>4</v>
      </c>
      <c r="O5" s="524" t="s">
        <v>5</v>
      </c>
      <c r="P5" s="524" t="s">
        <v>6</v>
      </c>
      <c r="Q5" s="525" t="s">
        <v>304</v>
      </c>
    </row>
    <row r="6" ht="14.25" thickBot="1" thickTop="1"/>
    <row r="7" spans="1:17" ht="18" customHeight="1" thickTop="1">
      <c r="A7" s="153"/>
      <c r="B7" s="154" t="s">
        <v>193</v>
      </c>
      <c r="C7" s="155"/>
      <c r="D7" s="155"/>
      <c r="E7" s="155"/>
      <c r="F7" s="155"/>
      <c r="G7" s="60"/>
      <c r="H7" s="626"/>
      <c r="I7" s="627"/>
      <c r="J7" s="627"/>
      <c r="K7" s="627"/>
      <c r="L7" s="628"/>
      <c r="M7" s="626"/>
      <c r="N7" s="626"/>
      <c r="O7" s="626"/>
      <c r="P7" s="626"/>
      <c r="Q7" s="558"/>
    </row>
    <row r="8" spans="1:17" ht="18" customHeight="1">
      <c r="A8" s="156"/>
      <c r="B8" s="157" t="s">
        <v>108</v>
      </c>
      <c r="C8" s="158"/>
      <c r="D8" s="159"/>
      <c r="E8" s="160"/>
      <c r="F8" s="161"/>
      <c r="G8" s="64"/>
      <c r="H8" s="629"/>
      <c r="I8" s="423"/>
      <c r="J8" s="423"/>
      <c r="K8" s="423"/>
      <c r="L8" s="630"/>
      <c r="M8" s="629"/>
      <c r="N8" s="393"/>
      <c r="O8" s="393"/>
      <c r="P8" s="393"/>
      <c r="Q8" s="460"/>
    </row>
    <row r="9" spans="1:17" ht="18">
      <c r="A9" s="156">
        <v>1</v>
      </c>
      <c r="B9" s="157" t="s">
        <v>109</v>
      </c>
      <c r="C9" s="158">
        <v>4865107</v>
      </c>
      <c r="D9" s="162" t="s">
        <v>12</v>
      </c>
      <c r="E9" s="252" t="s">
        <v>341</v>
      </c>
      <c r="F9" s="163">
        <v>266.67</v>
      </c>
      <c r="G9" s="448">
        <v>3713</v>
      </c>
      <c r="H9" s="449">
        <v>3670</v>
      </c>
      <c r="I9" s="423">
        <f>G9-H9</f>
        <v>43</v>
      </c>
      <c r="J9" s="423">
        <f>$F9*I9</f>
        <v>11466.810000000001</v>
      </c>
      <c r="K9" s="423">
        <f>J9/1000000</f>
        <v>0.011466810000000001</v>
      </c>
      <c r="L9" s="448">
        <v>557</v>
      </c>
      <c r="M9" s="449">
        <v>547</v>
      </c>
      <c r="N9" s="423">
        <f>L9-M9</f>
        <v>10</v>
      </c>
      <c r="O9" s="423">
        <f>$F9*N9</f>
        <v>2666.7000000000003</v>
      </c>
      <c r="P9" s="423">
        <f>O9/1000000</f>
        <v>0.0026667</v>
      </c>
      <c r="Q9" s="491"/>
    </row>
    <row r="10" spans="1:17" ht="18" customHeight="1">
      <c r="A10" s="156">
        <v>2</v>
      </c>
      <c r="B10" s="157" t="s">
        <v>110</v>
      </c>
      <c r="C10" s="158">
        <v>4865137</v>
      </c>
      <c r="D10" s="162" t="s">
        <v>12</v>
      </c>
      <c r="E10" s="252" t="s">
        <v>341</v>
      </c>
      <c r="F10" s="163">
        <v>100</v>
      </c>
      <c r="G10" s="333">
        <v>79406</v>
      </c>
      <c r="H10" s="334">
        <v>79268</v>
      </c>
      <c r="I10" s="423">
        <f aca="true" t="shared" si="0" ref="I10:I15">G10-H10</f>
        <v>138</v>
      </c>
      <c r="J10" s="423">
        <f aca="true" t="shared" si="1" ref="J10:J18">$F10*I10</f>
        <v>13800</v>
      </c>
      <c r="K10" s="423">
        <f aca="true" t="shared" si="2" ref="K10:K18">J10/1000000</f>
        <v>0.0138</v>
      </c>
      <c r="L10" s="448">
        <v>144158</v>
      </c>
      <c r="M10" s="334">
        <v>144097</v>
      </c>
      <c r="N10" s="420">
        <f aca="true" t="shared" si="3" ref="N10:N15">L10-M10</f>
        <v>61</v>
      </c>
      <c r="O10" s="420">
        <f aca="true" t="shared" si="4" ref="O10:O18">$F10*N10</f>
        <v>6100</v>
      </c>
      <c r="P10" s="420">
        <f aca="true" t="shared" si="5" ref="P10:P18">O10/1000000</f>
        <v>0.0061</v>
      </c>
      <c r="Q10" s="460"/>
    </row>
    <row r="11" spans="1:17" ht="18">
      <c r="A11" s="156">
        <v>3</v>
      </c>
      <c r="B11" s="157" t="s">
        <v>111</v>
      </c>
      <c r="C11" s="158">
        <v>4865138</v>
      </c>
      <c r="D11" s="162" t="s">
        <v>12</v>
      </c>
      <c r="E11" s="252" t="s">
        <v>341</v>
      </c>
      <c r="F11" s="163">
        <v>200</v>
      </c>
      <c r="G11" s="448">
        <v>968040</v>
      </c>
      <c r="H11" s="449">
        <v>968131</v>
      </c>
      <c r="I11" s="423">
        <f t="shared" si="0"/>
        <v>-91</v>
      </c>
      <c r="J11" s="423">
        <f t="shared" si="1"/>
        <v>-18200</v>
      </c>
      <c r="K11" s="423">
        <f t="shared" si="2"/>
        <v>-0.0182</v>
      </c>
      <c r="L11" s="448">
        <v>994954</v>
      </c>
      <c r="M11" s="449">
        <v>994949</v>
      </c>
      <c r="N11" s="423">
        <f t="shared" si="3"/>
        <v>5</v>
      </c>
      <c r="O11" s="423">
        <f t="shared" si="4"/>
        <v>1000</v>
      </c>
      <c r="P11" s="423">
        <f t="shared" si="5"/>
        <v>0.001</v>
      </c>
      <c r="Q11" s="732"/>
    </row>
    <row r="12" spans="1:17" ht="18">
      <c r="A12" s="156">
        <v>4</v>
      </c>
      <c r="B12" s="157" t="s">
        <v>112</v>
      </c>
      <c r="C12" s="158">
        <v>5295200</v>
      </c>
      <c r="D12" s="162" t="s">
        <v>12</v>
      </c>
      <c r="E12" s="252" t="s">
        <v>341</v>
      </c>
      <c r="F12" s="163">
        <v>200</v>
      </c>
      <c r="G12" s="448">
        <v>49011</v>
      </c>
      <c r="H12" s="334">
        <v>48753</v>
      </c>
      <c r="I12" s="423">
        <f t="shared" si="0"/>
        <v>258</v>
      </c>
      <c r="J12" s="423">
        <f t="shared" si="1"/>
        <v>51600</v>
      </c>
      <c r="K12" s="423">
        <f t="shared" si="2"/>
        <v>0.0516</v>
      </c>
      <c r="L12" s="448">
        <v>118682</v>
      </c>
      <c r="M12" s="334">
        <v>118643</v>
      </c>
      <c r="N12" s="420">
        <f t="shared" si="3"/>
        <v>39</v>
      </c>
      <c r="O12" s="420">
        <f t="shared" si="4"/>
        <v>7800</v>
      </c>
      <c r="P12" s="420">
        <f t="shared" si="5"/>
        <v>0.0078</v>
      </c>
      <c r="Q12" s="714"/>
    </row>
    <row r="13" spans="1:17" ht="18" customHeight="1">
      <c r="A13" s="156">
        <v>5</v>
      </c>
      <c r="B13" s="157" t="s">
        <v>113</v>
      </c>
      <c r="C13" s="158">
        <v>4865050</v>
      </c>
      <c r="D13" s="162" t="s">
        <v>12</v>
      </c>
      <c r="E13" s="252" t="s">
        <v>341</v>
      </c>
      <c r="F13" s="163">
        <v>800</v>
      </c>
      <c r="G13" s="448">
        <v>18856</v>
      </c>
      <c r="H13" s="334">
        <v>18780</v>
      </c>
      <c r="I13" s="423">
        <f>G13-H13</f>
        <v>76</v>
      </c>
      <c r="J13" s="423">
        <f t="shared" si="1"/>
        <v>60800</v>
      </c>
      <c r="K13" s="423">
        <f t="shared" si="2"/>
        <v>0.0608</v>
      </c>
      <c r="L13" s="448">
        <v>13867</v>
      </c>
      <c r="M13" s="334">
        <v>13864</v>
      </c>
      <c r="N13" s="420">
        <f>L13-M13</f>
        <v>3</v>
      </c>
      <c r="O13" s="420">
        <f t="shared" si="4"/>
        <v>2400</v>
      </c>
      <c r="P13" s="420">
        <f t="shared" si="5"/>
        <v>0.0024</v>
      </c>
      <c r="Q13" s="723"/>
    </row>
    <row r="14" spans="1:17" ht="18" customHeight="1">
      <c r="A14" s="156">
        <v>6</v>
      </c>
      <c r="B14" s="157" t="s">
        <v>366</v>
      </c>
      <c r="C14" s="158">
        <v>4865150</v>
      </c>
      <c r="D14" s="162" t="s">
        <v>12</v>
      </c>
      <c r="E14" s="252" t="s">
        <v>341</v>
      </c>
      <c r="F14" s="363">
        <v>2000</v>
      </c>
      <c r="G14" s="333">
        <v>71612</v>
      </c>
      <c r="H14" s="334">
        <v>71571</v>
      </c>
      <c r="I14" s="270">
        <f>G14-H14</f>
        <v>41</v>
      </c>
      <c r="J14" s="270">
        <f t="shared" si="1"/>
        <v>82000</v>
      </c>
      <c r="K14" s="270">
        <f t="shared" si="2"/>
        <v>0.082</v>
      </c>
      <c r="L14" s="333">
        <v>101080</v>
      </c>
      <c r="M14" s="334">
        <v>101079</v>
      </c>
      <c r="N14" s="334">
        <f>L14-M14</f>
        <v>1</v>
      </c>
      <c r="O14" s="334">
        <f t="shared" si="4"/>
        <v>2000</v>
      </c>
      <c r="P14" s="334">
        <f t="shared" si="5"/>
        <v>0.002</v>
      </c>
      <c r="Q14" s="790" t="s">
        <v>471</v>
      </c>
    </row>
    <row r="15" spans="1:17" ht="18" customHeight="1">
      <c r="A15" s="156">
        <v>7</v>
      </c>
      <c r="B15" s="354" t="s">
        <v>388</v>
      </c>
      <c r="C15" s="357">
        <v>5128434</v>
      </c>
      <c r="D15" s="162" t="s">
        <v>12</v>
      </c>
      <c r="E15" s="252" t="s">
        <v>341</v>
      </c>
      <c r="F15" s="363">
        <v>800</v>
      </c>
      <c r="G15" s="448">
        <v>970482</v>
      </c>
      <c r="H15" s="334">
        <v>970606</v>
      </c>
      <c r="I15" s="423">
        <f t="shared" si="0"/>
        <v>-124</v>
      </c>
      <c r="J15" s="423">
        <f t="shared" si="1"/>
        <v>-99200</v>
      </c>
      <c r="K15" s="423">
        <f t="shared" si="2"/>
        <v>-0.0992</v>
      </c>
      <c r="L15" s="448">
        <v>986566</v>
      </c>
      <c r="M15" s="334">
        <v>986568</v>
      </c>
      <c r="N15" s="420">
        <f t="shared" si="3"/>
        <v>-2</v>
      </c>
      <c r="O15" s="420">
        <f t="shared" si="4"/>
        <v>-1600</v>
      </c>
      <c r="P15" s="420">
        <f t="shared" si="5"/>
        <v>-0.0016</v>
      </c>
      <c r="Q15" s="460"/>
    </row>
    <row r="16" spans="1:17" ht="18" customHeight="1">
      <c r="A16" s="156">
        <v>8</v>
      </c>
      <c r="B16" s="354" t="s">
        <v>387</v>
      </c>
      <c r="C16" s="357">
        <v>4864998</v>
      </c>
      <c r="D16" s="162" t="s">
        <v>12</v>
      </c>
      <c r="E16" s="252" t="s">
        <v>341</v>
      </c>
      <c r="F16" s="363">
        <v>800</v>
      </c>
      <c r="G16" s="448">
        <v>975311</v>
      </c>
      <c r="H16" s="334">
        <v>975493</v>
      </c>
      <c r="I16" s="423">
        <f>G16-H16</f>
        <v>-182</v>
      </c>
      <c r="J16" s="423">
        <f t="shared" si="1"/>
        <v>-145600</v>
      </c>
      <c r="K16" s="423">
        <f t="shared" si="2"/>
        <v>-0.1456</v>
      </c>
      <c r="L16" s="448">
        <v>987306</v>
      </c>
      <c r="M16" s="334">
        <v>987337</v>
      </c>
      <c r="N16" s="420">
        <f>L16-M16</f>
        <v>-31</v>
      </c>
      <c r="O16" s="420">
        <f t="shared" si="4"/>
        <v>-24800</v>
      </c>
      <c r="P16" s="420">
        <f t="shared" si="5"/>
        <v>-0.0248</v>
      </c>
      <c r="Q16" s="460"/>
    </row>
    <row r="17" spans="1:17" ht="18" customHeight="1">
      <c r="A17" s="156">
        <v>9</v>
      </c>
      <c r="B17" s="354" t="s">
        <v>381</v>
      </c>
      <c r="C17" s="357">
        <v>4864993</v>
      </c>
      <c r="D17" s="162" t="s">
        <v>12</v>
      </c>
      <c r="E17" s="252" t="s">
        <v>341</v>
      </c>
      <c r="F17" s="363">
        <v>800</v>
      </c>
      <c r="G17" s="448">
        <v>983764</v>
      </c>
      <c r="H17" s="334">
        <v>984022</v>
      </c>
      <c r="I17" s="423">
        <f>G17-H17</f>
        <v>-258</v>
      </c>
      <c r="J17" s="423">
        <f t="shared" si="1"/>
        <v>-206400</v>
      </c>
      <c r="K17" s="423">
        <f t="shared" si="2"/>
        <v>-0.2064</v>
      </c>
      <c r="L17" s="448">
        <v>993919</v>
      </c>
      <c r="M17" s="334">
        <v>993925</v>
      </c>
      <c r="N17" s="420">
        <f>L17-M17</f>
        <v>-6</v>
      </c>
      <c r="O17" s="420">
        <f t="shared" si="4"/>
        <v>-4800</v>
      </c>
      <c r="P17" s="420">
        <f t="shared" si="5"/>
        <v>-0.0048</v>
      </c>
      <c r="Q17" s="492"/>
    </row>
    <row r="18" spans="1:17" ht="15.75" customHeight="1">
      <c r="A18" s="156">
        <v>10</v>
      </c>
      <c r="B18" s="354" t="s">
        <v>423</v>
      </c>
      <c r="C18" s="357">
        <v>5128447</v>
      </c>
      <c r="D18" s="162" t="s">
        <v>12</v>
      </c>
      <c r="E18" s="252" t="s">
        <v>341</v>
      </c>
      <c r="F18" s="363">
        <v>800</v>
      </c>
      <c r="G18" s="448">
        <v>974120</v>
      </c>
      <c r="H18" s="334">
        <v>974353</v>
      </c>
      <c r="I18" s="270">
        <f>G18-H18</f>
        <v>-233</v>
      </c>
      <c r="J18" s="270">
        <f t="shared" si="1"/>
        <v>-186400</v>
      </c>
      <c r="K18" s="270">
        <f t="shared" si="2"/>
        <v>-0.1864</v>
      </c>
      <c r="L18" s="448">
        <v>994511</v>
      </c>
      <c r="M18" s="334">
        <v>994513</v>
      </c>
      <c r="N18" s="334">
        <f>L18-M18</f>
        <v>-2</v>
      </c>
      <c r="O18" s="334">
        <f t="shared" si="4"/>
        <v>-1600</v>
      </c>
      <c r="P18" s="334">
        <f t="shared" si="5"/>
        <v>-0.0016</v>
      </c>
      <c r="Q18" s="492"/>
    </row>
    <row r="19" spans="1:17" ht="18" customHeight="1">
      <c r="A19" s="156"/>
      <c r="B19" s="164" t="s">
        <v>372</v>
      </c>
      <c r="C19" s="158"/>
      <c r="D19" s="162"/>
      <c r="E19" s="252"/>
      <c r="F19" s="163"/>
      <c r="G19" s="103"/>
      <c r="H19" s="393"/>
      <c r="I19" s="423"/>
      <c r="J19" s="423"/>
      <c r="K19" s="423"/>
      <c r="L19" s="394"/>
      <c r="M19" s="393"/>
      <c r="N19" s="420"/>
      <c r="O19" s="420"/>
      <c r="P19" s="420"/>
      <c r="Q19" s="460"/>
    </row>
    <row r="20" spans="1:17" ht="18" customHeight="1">
      <c r="A20" s="156">
        <v>11</v>
      </c>
      <c r="B20" s="157" t="s">
        <v>194</v>
      </c>
      <c r="C20" s="158">
        <v>4865161</v>
      </c>
      <c r="D20" s="159" t="s">
        <v>12</v>
      </c>
      <c r="E20" s="252" t="s">
        <v>341</v>
      </c>
      <c r="F20" s="163">
        <v>50</v>
      </c>
      <c r="G20" s="448">
        <v>997505</v>
      </c>
      <c r="H20" s="334">
        <v>997505</v>
      </c>
      <c r="I20" s="423">
        <f aca="true" t="shared" si="6" ref="I20:I27">G20-H20</f>
        <v>0</v>
      </c>
      <c r="J20" s="423">
        <f>$F20*I20</f>
        <v>0</v>
      </c>
      <c r="K20" s="423">
        <f>J20/1000000</f>
        <v>0</v>
      </c>
      <c r="L20" s="448">
        <v>14029</v>
      </c>
      <c r="M20" s="334">
        <v>8059</v>
      </c>
      <c r="N20" s="420">
        <f aca="true" t="shared" si="7" ref="N20:N27">L20-M20</f>
        <v>5970</v>
      </c>
      <c r="O20" s="420">
        <f>$F20*N20</f>
        <v>298500</v>
      </c>
      <c r="P20" s="420">
        <f>O20/1000000</f>
        <v>0.2985</v>
      </c>
      <c r="Q20" s="460"/>
    </row>
    <row r="21" spans="1:17" ht="13.5" customHeight="1">
      <c r="A21" s="156">
        <v>12</v>
      </c>
      <c r="B21" s="157" t="s">
        <v>195</v>
      </c>
      <c r="C21" s="158">
        <v>4865131</v>
      </c>
      <c r="D21" s="162" t="s">
        <v>12</v>
      </c>
      <c r="E21" s="252" t="s">
        <v>341</v>
      </c>
      <c r="F21" s="163">
        <v>75</v>
      </c>
      <c r="G21" s="448">
        <v>989447</v>
      </c>
      <c r="H21" s="334">
        <v>989447</v>
      </c>
      <c r="I21" s="474">
        <f t="shared" si="6"/>
        <v>0</v>
      </c>
      <c r="J21" s="474">
        <f aca="true" t="shared" si="8" ref="J21:J27">$F21*I21</f>
        <v>0</v>
      </c>
      <c r="K21" s="474">
        <f aca="true" t="shared" si="9" ref="K21:K27">J21/1000000</f>
        <v>0</v>
      </c>
      <c r="L21" s="448">
        <v>17860</v>
      </c>
      <c r="M21" s="334">
        <v>15280</v>
      </c>
      <c r="N21" s="270">
        <f t="shared" si="7"/>
        <v>2580</v>
      </c>
      <c r="O21" s="270">
        <f aca="true" t="shared" si="10" ref="O21:O27">$F21*N21</f>
        <v>193500</v>
      </c>
      <c r="P21" s="270">
        <f aca="true" t="shared" si="11" ref="P21:P27">O21/1000000</f>
        <v>0.1935</v>
      </c>
      <c r="Q21" s="460"/>
    </row>
    <row r="22" spans="1:17" ht="18" customHeight="1">
      <c r="A22" s="156">
        <v>13</v>
      </c>
      <c r="B22" s="160" t="s">
        <v>196</v>
      </c>
      <c r="C22" s="158">
        <v>4902512</v>
      </c>
      <c r="D22" s="162" t="s">
        <v>12</v>
      </c>
      <c r="E22" s="252" t="s">
        <v>341</v>
      </c>
      <c r="F22" s="163">
        <v>500</v>
      </c>
      <c r="G22" s="448">
        <v>117</v>
      </c>
      <c r="H22" s="334">
        <v>117</v>
      </c>
      <c r="I22" s="423">
        <f t="shared" si="6"/>
        <v>0</v>
      </c>
      <c r="J22" s="423">
        <f t="shared" si="8"/>
        <v>0</v>
      </c>
      <c r="K22" s="423">
        <f t="shared" si="9"/>
        <v>0</v>
      </c>
      <c r="L22" s="448">
        <v>2936</v>
      </c>
      <c r="M22" s="334">
        <v>2287</v>
      </c>
      <c r="N22" s="420">
        <f t="shared" si="7"/>
        <v>649</v>
      </c>
      <c r="O22" s="420">
        <f t="shared" si="10"/>
        <v>324500</v>
      </c>
      <c r="P22" s="420">
        <f t="shared" si="11"/>
        <v>0.3245</v>
      </c>
      <c r="Q22" s="460"/>
    </row>
    <row r="23" spans="1:17" ht="18" customHeight="1">
      <c r="A23" s="156">
        <v>14</v>
      </c>
      <c r="B23" s="157" t="s">
        <v>197</v>
      </c>
      <c r="C23" s="158">
        <v>4865178</v>
      </c>
      <c r="D23" s="162" t="s">
        <v>12</v>
      </c>
      <c r="E23" s="252" t="s">
        <v>341</v>
      </c>
      <c r="F23" s="163">
        <v>375</v>
      </c>
      <c r="G23" s="448">
        <v>999217</v>
      </c>
      <c r="H23" s="334">
        <v>999217</v>
      </c>
      <c r="I23" s="423">
        <f t="shared" si="6"/>
        <v>0</v>
      </c>
      <c r="J23" s="423">
        <f t="shared" si="8"/>
        <v>0</v>
      </c>
      <c r="K23" s="423">
        <f t="shared" si="9"/>
        <v>0</v>
      </c>
      <c r="L23" s="448">
        <v>5221</v>
      </c>
      <c r="M23" s="334">
        <v>3983</v>
      </c>
      <c r="N23" s="420">
        <f t="shared" si="7"/>
        <v>1238</v>
      </c>
      <c r="O23" s="420">
        <f t="shared" si="10"/>
        <v>464250</v>
      </c>
      <c r="P23" s="420">
        <f t="shared" si="11"/>
        <v>0.46425</v>
      </c>
      <c r="Q23" s="460"/>
    </row>
    <row r="24" spans="1:17" ht="18" customHeight="1">
      <c r="A24" s="156">
        <v>15</v>
      </c>
      <c r="B24" s="157" t="s">
        <v>198</v>
      </c>
      <c r="C24" s="158">
        <v>4865128</v>
      </c>
      <c r="D24" s="162" t="s">
        <v>12</v>
      </c>
      <c r="E24" s="252" t="s">
        <v>341</v>
      </c>
      <c r="F24" s="163">
        <v>100</v>
      </c>
      <c r="G24" s="448">
        <v>988082</v>
      </c>
      <c r="H24" s="334">
        <v>988082</v>
      </c>
      <c r="I24" s="423">
        <f t="shared" si="6"/>
        <v>0</v>
      </c>
      <c r="J24" s="423">
        <f t="shared" si="8"/>
        <v>0</v>
      </c>
      <c r="K24" s="423">
        <f t="shared" si="9"/>
        <v>0</v>
      </c>
      <c r="L24" s="448">
        <v>332396</v>
      </c>
      <c r="M24" s="334">
        <v>330957</v>
      </c>
      <c r="N24" s="420">
        <f t="shared" si="7"/>
        <v>1439</v>
      </c>
      <c r="O24" s="420">
        <f t="shared" si="10"/>
        <v>143900</v>
      </c>
      <c r="P24" s="420">
        <f t="shared" si="11"/>
        <v>0.1439</v>
      </c>
      <c r="Q24" s="460"/>
    </row>
    <row r="25" spans="1:17" ht="18" customHeight="1">
      <c r="A25" s="156">
        <v>16</v>
      </c>
      <c r="B25" s="157" t="s">
        <v>199</v>
      </c>
      <c r="C25" s="158">
        <v>4865159</v>
      </c>
      <c r="D25" s="159" t="s">
        <v>12</v>
      </c>
      <c r="E25" s="252" t="s">
        <v>341</v>
      </c>
      <c r="F25" s="163">
        <v>75</v>
      </c>
      <c r="G25" s="448">
        <v>266</v>
      </c>
      <c r="H25" s="334">
        <v>266</v>
      </c>
      <c r="I25" s="423">
        <f t="shared" si="6"/>
        <v>0</v>
      </c>
      <c r="J25" s="423">
        <f t="shared" si="8"/>
        <v>0</v>
      </c>
      <c r="K25" s="423">
        <f t="shared" si="9"/>
        <v>0</v>
      </c>
      <c r="L25" s="448">
        <v>19544</v>
      </c>
      <c r="M25" s="334">
        <v>13924</v>
      </c>
      <c r="N25" s="420">
        <f t="shared" si="7"/>
        <v>5620</v>
      </c>
      <c r="O25" s="420">
        <f t="shared" si="10"/>
        <v>421500</v>
      </c>
      <c r="P25" s="420">
        <f t="shared" si="11"/>
        <v>0.4215</v>
      </c>
      <c r="Q25" s="460"/>
    </row>
    <row r="26" spans="1:17" ht="18" customHeight="1">
      <c r="A26" s="156">
        <v>17</v>
      </c>
      <c r="B26" s="157" t="s">
        <v>200</v>
      </c>
      <c r="C26" s="158">
        <v>4865130</v>
      </c>
      <c r="D26" s="162" t="s">
        <v>12</v>
      </c>
      <c r="E26" s="252" t="s">
        <v>341</v>
      </c>
      <c r="F26" s="163">
        <v>100</v>
      </c>
      <c r="G26" s="448">
        <v>3358</v>
      </c>
      <c r="H26" s="334">
        <v>3358</v>
      </c>
      <c r="I26" s="423">
        <f t="shared" si="6"/>
        <v>0</v>
      </c>
      <c r="J26" s="423">
        <f t="shared" si="8"/>
        <v>0</v>
      </c>
      <c r="K26" s="423">
        <f t="shared" si="9"/>
        <v>0</v>
      </c>
      <c r="L26" s="448">
        <v>265638</v>
      </c>
      <c r="M26" s="334">
        <v>265638</v>
      </c>
      <c r="N26" s="420">
        <f t="shared" si="7"/>
        <v>0</v>
      </c>
      <c r="O26" s="420">
        <f t="shared" si="10"/>
        <v>0</v>
      </c>
      <c r="P26" s="420">
        <f t="shared" si="11"/>
        <v>0</v>
      </c>
      <c r="Q26" s="460"/>
    </row>
    <row r="27" spans="1:17" ht="18" customHeight="1">
      <c r="A27" s="156">
        <v>18</v>
      </c>
      <c r="B27" s="157" t="s">
        <v>201</v>
      </c>
      <c r="C27" s="158">
        <v>4865132</v>
      </c>
      <c r="D27" s="162" t="s">
        <v>12</v>
      </c>
      <c r="E27" s="252" t="s">
        <v>341</v>
      </c>
      <c r="F27" s="163">
        <v>100</v>
      </c>
      <c r="G27" s="448">
        <v>89199</v>
      </c>
      <c r="H27" s="334">
        <v>89199</v>
      </c>
      <c r="I27" s="423">
        <f t="shared" si="6"/>
        <v>0</v>
      </c>
      <c r="J27" s="423">
        <f t="shared" si="8"/>
        <v>0</v>
      </c>
      <c r="K27" s="423">
        <f t="shared" si="9"/>
        <v>0</v>
      </c>
      <c r="L27" s="448">
        <v>748912</v>
      </c>
      <c r="M27" s="334">
        <v>743259</v>
      </c>
      <c r="N27" s="420">
        <f t="shared" si="7"/>
        <v>5653</v>
      </c>
      <c r="O27" s="420">
        <f t="shared" si="10"/>
        <v>565300</v>
      </c>
      <c r="P27" s="420">
        <f t="shared" si="11"/>
        <v>0.5653</v>
      </c>
      <c r="Q27" s="461"/>
    </row>
    <row r="28" spans="1:17" ht="18" customHeight="1">
      <c r="A28" s="156"/>
      <c r="B28" s="165" t="s">
        <v>202</v>
      </c>
      <c r="C28" s="158"/>
      <c r="D28" s="162"/>
      <c r="E28" s="252"/>
      <c r="F28" s="163"/>
      <c r="G28" s="103"/>
      <c r="H28" s="393"/>
      <c r="I28" s="423"/>
      <c r="J28" s="423"/>
      <c r="K28" s="423"/>
      <c r="L28" s="394"/>
      <c r="M28" s="393"/>
      <c r="N28" s="420"/>
      <c r="O28" s="420"/>
      <c r="P28" s="420"/>
      <c r="Q28" s="460"/>
    </row>
    <row r="29" spans="1:17" ht="18" customHeight="1">
      <c r="A29" s="156">
        <v>19</v>
      </c>
      <c r="B29" s="157" t="s">
        <v>203</v>
      </c>
      <c r="C29" s="158">
        <v>4865037</v>
      </c>
      <c r="D29" s="162" t="s">
        <v>12</v>
      </c>
      <c r="E29" s="252" t="s">
        <v>341</v>
      </c>
      <c r="F29" s="163">
        <v>1000</v>
      </c>
      <c r="G29" s="448">
        <v>997972</v>
      </c>
      <c r="H29" s="334">
        <v>997624</v>
      </c>
      <c r="I29" s="423">
        <f>G29-H29</f>
        <v>348</v>
      </c>
      <c r="J29" s="423">
        <f>$F29*I29</f>
        <v>348000</v>
      </c>
      <c r="K29" s="423">
        <f>J29/1000000</f>
        <v>0.348</v>
      </c>
      <c r="L29" s="448">
        <v>102070</v>
      </c>
      <c r="M29" s="334">
        <v>102070</v>
      </c>
      <c r="N29" s="420">
        <f>L29-M29</f>
        <v>0</v>
      </c>
      <c r="O29" s="420">
        <f>$F29*N29</f>
        <v>0</v>
      </c>
      <c r="P29" s="420">
        <f>O29/1000000</f>
        <v>0</v>
      </c>
      <c r="Q29" s="460"/>
    </row>
    <row r="30" spans="1:17" ht="18" customHeight="1">
      <c r="A30" s="156">
        <v>20</v>
      </c>
      <c r="B30" s="157" t="s">
        <v>204</v>
      </c>
      <c r="C30" s="158">
        <v>4865038</v>
      </c>
      <c r="D30" s="162" t="s">
        <v>12</v>
      </c>
      <c r="E30" s="252" t="s">
        <v>341</v>
      </c>
      <c r="F30" s="163">
        <v>1000</v>
      </c>
      <c r="G30" s="448">
        <v>994050</v>
      </c>
      <c r="H30" s="334">
        <v>994476</v>
      </c>
      <c r="I30" s="423">
        <f>G30-H30</f>
        <v>-426</v>
      </c>
      <c r="J30" s="423">
        <f>$F30*I30</f>
        <v>-426000</v>
      </c>
      <c r="K30" s="423">
        <f>J30/1000000</f>
        <v>-0.426</v>
      </c>
      <c r="L30" s="448">
        <v>45221</v>
      </c>
      <c r="M30" s="334">
        <v>45221</v>
      </c>
      <c r="N30" s="420">
        <f>L30-M30</f>
        <v>0</v>
      </c>
      <c r="O30" s="420">
        <f>$F30*N30</f>
        <v>0</v>
      </c>
      <c r="P30" s="420">
        <f>O30/1000000</f>
        <v>0</v>
      </c>
      <c r="Q30" s="460"/>
    </row>
    <row r="31" spans="1:17" ht="18" customHeight="1">
      <c r="A31" s="156">
        <v>21</v>
      </c>
      <c r="B31" s="157" t="s">
        <v>205</v>
      </c>
      <c r="C31" s="158">
        <v>4865039</v>
      </c>
      <c r="D31" s="162" t="s">
        <v>12</v>
      </c>
      <c r="E31" s="252" t="s">
        <v>341</v>
      </c>
      <c r="F31" s="163">
        <v>1000</v>
      </c>
      <c r="G31" s="448">
        <v>991109</v>
      </c>
      <c r="H31" s="334">
        <v>991990</v>
      </c>
      <c r="I31" s="423">
        <f>G31-H31</f>
        <v>-881</v>
      </c>
      <c r="J31" s="423">
        <f>$F31*I31</f>
        <v>-881000</v>
      </c>
      <c r="K31" s="423">
        <f>J31/1000000</f>
        <v>-0.881</v>
      </c>
      <c r="L31" s="448">
        <v>143903</v>
      </c>
      <c r="M31" s="334">
        <v>143903</v>
      </c>
      <c r="N31" s="420">
        <f>L31-M31</f>
        <v>0</v>
      </c>
      <c r="O31" s="420">
        <f>$F31*N31</f>
        <v>0</v>
      </c>
      <c r="P31" s="420">
        <f>O31/1000000</f>
        <v>0</v>
      </c>
      <c r="Q31" s="460"/>
    </row>
    <row r="32" spans="1:17" ht="18" customHeight="1">
      <c r="A32" s="156">
        <v>22</v>
      </c>
      <c r="B32" s="160" t="s">
        <v>206</v>
      </c>
      <c r="C32" s="158">
        <v>4865040</v>
      </c>
      <c r="D32" s="162" t="s">
        <v>12</v>
      </c>
      <c r="E32" s="252" t="s">
        <v>341</v>
      </c>
      <c r="F32" s="163">
        <v>1000</v>
      </c>
      <c r="G32" s="448">
        <v>5924</v>
      </c>
      <c r="H32" s="334">
        <v>5188</v>
      </c>
      <c r="I32" s="474">
        <f>G32-H32</f>
        <v>736</v>
      </c>
      <c r="J32" s="474">
        <f>$F32*I32</f>
        <v>736000</v>
      </c>
      <c r="K32" s="474">
        <f>J32/1000000</f>
        <v>0.736</v>
      </c>
      <c r="L32" s="448">
        <v>59490</v>
      </c>
      <c r="M32" s="334">
        <v>59490</v>
      </c>
      <c r="N32" s="270">
        <f>L32-M32</f>
        <v>0</v>
      </c>
      <c r="O32" s="270">
        <f>$F32*N32</f>
        <v>0</v>
      </c>
      <c r="P32" s="270">
        <f>O32/1000000</f>
        <v>0</v>
      </c>
      <c r="Q32" s="460"/>
    </row>
    <row r="33" spans="1:17" ht="18" customHeight="1">
      <c r="A33" s="156"/>
      <c r="B33" s="165"/>
      <c r="C33" s="158"/>
      <c r="D33" s="162"/>
      <c r="E33" s="252"/>
      <c r="F33" s="163"/>
      <c r="G33" s="103"/>
      <c r="H33" s="393"/>
      <c r="I33" s="423"/>
      <c r="J33" s="423"/>
      <c r="K33" s="631">
        <f>SUM(K29:K32)</f>
        <v>-0.2230000000000001</v>
      </c>
      <c r="L33" s="394"/>
      <c r="M33" s="393"/>
      <c r="N33" s="420"/>
      <c r="O33" s="420"/>
      <c r="P33" s="632">
        <f>SUM(P29:P32)</f>
        <v>0</v>
      </c>
      <c r="Q33" s="460"/>
    </row>
    <row r="34" spans="1:17" ht="18" customHeight="1">
      <c r="A34" s="156"/>
      <c r="B34" s="164" t="s">
        <v>117</v>
      </c>
      <c r="C34" s="158"/>
      <c r="D34" s="159"/>
      <c r="E34" s="252"/>
      <c r="F34" s="163"/>
      <c r="G34" s="103"/>
      <c r="H34" s="393"/>
      <c r="I34" s="423"/>
      <c r="J34" s="423"/>
      <c r="K34" s="423"/>
      <c r="L34" s="394"/>
      <c r="M34" s="393"/>
      <c r="N34" s="420"/>
      <c r="O34" s="420"/>
      <c r="P34" s="420"/>
      <c r="Q34" s="460"/>
    </row>
    <row r="35" spans="1:17" ht="18" customHeight="1">
      <c r="A35" s="156">
        <v>23</v>
      </c>
      <c r="B35" s="724" t="s">
        <v>393</v>
      </c>
      <c r="C35" s="158">
        <v>4864955</v>
      </c>
      <c r="D35" s="157" t="s">
        <v>12</v>
      </c>
      <c r="E35" s="157" t="s">
        <v>341</v>
      </c>
      <c r="F35" s="163">
        <v>1000</v>
      </c>
      <c r="G35" s="448">
        <v>998929</v>
      </c>
      <c r="H35" s="334">
        <v>998895</v>
      </c>
      <c r="I35" s="423">
        <f>G35-H35</f>
        <v>34</v>
      </c>
      <c r="J35" s="423">
        <f>$F35*I35</f>
        <v>34000</v>
      </c>
      <c r="K35" s="423">
        <f>J35/1000000</f>
        <v>0.034</v>
      </c>
      <c r="L35" s="448">
        <v>743</v>
      </c>
      <c r="M35" s="334">
        <v>742</v>
      </c>
      <c r="N35" s="420">
        <f>L35-M35</f>
        <v>1</v>
      </c>
      <c r="O35" s="420">
        <f>$F35*N35</f>
        <v>1000</v>
      </c>
      <c r="P35" s="420">
        <f>O35/1000000</f>
        <v>0.001</v>
      </c>
      <c r="Q35" s="721"/>
    </row>
    <row r="36" spans="1:17" ht="18">
      <c r="A36" s="156">
        <v>24</v>
      </c>
      <c r="B36" s="157" t="s">
        <v>179</v>
      </c>
      <c r="C36" s="158">
        <v>4864820</v>
      </c>
      <c r="D36" s="162" t="s">
        <v>12</v>
      </c>
      <c r="E36" s="252" t="s">
        <v>341</v>
      </c>
      <c r="F36" s="163">
        <v>160</v>
      </c>
      <c r="G36" s="448">
        <v>5557</v>
      </c>
      <c r="H36" s="334">
        <v>4857</v>
      </c>
      <c r="I36" s="423">
        <f>G36-H36</f>
        <v>700</v>
      </c>
      <c r="J36" s="423">
        <f>$F36*I36</f>
        <v>112000</v>
      </c>
      <c r="K36" s="423">
        <f>J36/1000000</f>
        <v>0.112</v>
      </c>
      <c r="L36" s="448">
        <v>3771</v>
      </c>
      <c r="M36" s="334">
        <v>3771</v>
      </c>
      <c r="N36" s="420">
        <f>L36-M36</f>
        <v>0</v>
      </c>
      <c r="O36" s="420">
        <f>$F36*N36</f>
        <v>0</v>
      </c>
      <c r="P36" s="420">
        <f>O36/1000000</f>
        <v>0</v>
      </c>
      <c r="Q36" s="457"/>
    </row>
    <row r="37" spans="1:17" ht="18" customHeight="1">
      <c r="A37" s="156">
        <v>25</v>
      </c>
      <c r="B37" s="160" t="s">
        <v>180</v>
      </c>
      <c r="C37" s="158">
        <v>4865160</v>
      </c>
      <c r="D37" s="162" t="s">
        <v>12</v>
      </c>
      <c r="E37" s="252" t="s">
        <v>341</v>
      </c>
      <c r="F37" s="163">
        <v>1000</v>
      </c>
      <c r="G37" s="448">
        <v>825898</v>
      </c>
      <c r="H37" s="334">
        <v>825772</v>
      </c>
      <c r="I37" s="423">
        <f>G37-H37</f>
        <v>126</v>
      </c>
      <c r="J37" s="423">
        <f>$F37*I37</f>
        <v>126000</v>
      </c>
      <c r="K37" s="423">
        <f>J37/1000000</f>
        <v>0.126</v>
      </c>
      <c r="L37" s="448">
        <v>52748</v>
      </c>
      <c r="M37" s="334">
        <v>52745</v>
      </c>
      <c r="N37" s="420">
        <f>L37-M37</f>
        <v>3</v>
      </c>
      <c r="O37" s="420">
        <f>$F37*N37</f>
        <v>3000</v>
      </c>
      <c r="P37" s="420">
        <f>O37/1000000</f>
        <v>0.003</v>
      </c>
      <c r="Q37" s="467" t="s">
        <v>471</v>
      </c>
    </row>
    <row r="38" spans="1:17" ht="18" customHeight="1">
      <c r="A38" s="156">
        <v>26</v>
      </c>
      <c r="B38" s="160" t="s">
        <v>401</v>
      </c>
      <c r="C38" s="158">
        <v>4864961</v>
      </c>
      <c r="D38" s="162" t="s">
        <v>12</v>
      </c>
      <c r="E38" s="252" t="s">
        <v>341</v>
      </c>
      <c r="F38" s="163">
        <v>1000</v>
      </c>
      <c r="G38" s="448">
        <v>994296</v>
      </c>
      <c r="H38" s="334">
        <v>994614</v>
      </c>
      <c r="I38" s="474">
        <f>G38-H38</f>
        <v>-318</v>
      </c>
      <c r="J38" s="474">
        <f>$F38*I38</f>
        <v>-318000</v>
      </c>
      <c r="K38" s="474">
        <f>J38/1000000</f>
        <v>-0.318</v>
      </c>
      <c r="L38" s="448">
        <v>999819</v>
      </c>
      <c r="M38" s="334">
        <v>999819</v>
      </c>
      <c r="N38" s="270">
        <f>L38-M38</f>
        <v>0</v>
      </c>
      <c r="O38" s="270">
        <f>$F38*N38</f>
        <v>0</v>
      </c>
      <c r="P38" s="270">
        <f>O38/1000000</f>
        <v>0</v>
      </c>
      <c r="Q38" s="457"/>
    </row>
    <row r="39" spans="1:17" ht="18" customHeight="1">
      <c r="A39" s="156"/>
      <c r="B39" s="165" t="s">
        <v>184</v>
      </c>
      <c r="C39" s="158"/>
      <c r="D39" s="162"/>
      <c r="E39" s="252"/>
      <c r="F39" s="163"/>
      <c r="G39" s="103"/>
      <c r="H39" s="393"/>
      <c r="I39" s="423"/>
      <c r="J39" s="423"/>
      <c r="K39" s="423"/>
      <c r="L39" s="394"/>
      <c r="M39" s="393"/>
      <c r="N39" s="420"/>
      <c r="O39" s="420"/>
      <c r="P39" s="420"/>
      <c r="Q39" s="493"/>
    </row>
    <row r="40" spans="1:17" ht="17.25" customHeight="1">
      <c r="A40" s="156">
        <v>27</v>
      </c>
      <c r="B40" s="157" t="s">
        <v>392</v>
      </c>
      <c r="C40" s="158">
        <v>4864892</v>
      </c>
      <c r="D40" s="162" t="s">
        <v>12</v>
      </c>
      <c r="E40" s="252" t="s">
        <v>341</v>
      </c>
      <c r="F40" s="163">
        <v>-500</v>
      </c>
      <c r="G40" s="333">
        <v>999028</v>
      </c>
      <c r="H40" s="334">
        <v>999028</v>
      </c>
      <c r="I40" s="423">
        <f>G40-H40</f>
        <v>0</v>
      </c>
      <c r="J40" s="423">
        <f>$F40*I40</f>
        <v>0</v>
      </c>
      <c r="K40" s="423">
        <f>J40/1000000</f>
        <v>0</v>
      </c>
      <c r="L40" s="333">
        <v>16662</v>
      </c>
      <c r="M40" s="334">
        <v>16662</v>
      </c>
      <c r="N40" s="420">
        <f>L40-M40</f>
        <v>0</v>
      </c>
      <c r="O40" s="420">
        <f>$F40*N40</f>
        <v>0</v>
      </c>
      <c r="P40" s="420">
        <f>O40/1000000</f>
        <v>0</v>
      </c>
      <c r="Q40" s="493"/>
    </row>
    <row r="41" spans="1:17" ht="17.25" customHeight="1">
      <c r="A41" s="156">
        <v>28</v>
      </c>
      <c r="B41" s="157" t="s">
        <v>395</v>
      </c>
      <c r="C41" s="158">
        <v>4865048</v>
      </c>
      <c r="D41" s="162" t="s">
        <v>12</v>
      </c>
      <c r="E41" s="252" t="s">
        <v>341</v>
      </c>
      <c r="F41" s="161">
        <v>-250</v>
      </c>
      <c r="G41" s="333">
        <v>999862</v>
      </c>
      <c r="H41" s="334">
        <v>999862</v>
      </c>
      <c r="I41" s="474">
        <f>G41-H41</f>
        <v>0</v>
      </c>
      <c r="J41" s="474">
        <f>$F41*I41</f>
        <v>0</v>
      </c>
      <c r="K41" s="474">
        <f>J41/1000000</f>
        <v>0</v>
      </c>
      <c r="L41" s="333">
        <v>999849</v>
      </c>
      <c r="M41" s="334">
        <v>999849</v>
      </c>
      <c r="N41" s="270">
        <f>L41-M41</f>
        <v>0</v>
      </c>
      <c r="O41" s="270">
        <f>$F41*N41</f>
        <v>0</v>
      </c>
      <c r="P41" s="270">
        <f>O41/1000000</f>
        <v>0</v>
      </c>
      <c r="Q41" s="493"/>
    </row>
    <row r="42" spans="1:17" ht="17.25" customHeight="1">
      <c r="A42" s="156">
        <v>29</v>
      </c>
      <c r="B42" s="157" t="s">
        <v>117</v>
      </c>
      <c r="C42" s="158">
        <v>4902508</v>
      </c>
      <c r="D42" s="162" t="s">
        <v>12</v>
      </c>
      <c r="E42" s="252" t="s">
        <v>341</v>
      </c>
      <c r="F42" s="158">
        <v>833.33</v>
      </c>
      <c r="G42" s="333">
        <v>2</v>
      </c>
      <c r="H42" s="334">
        <v>2</v>
      </c>
      <c r="I42" s="423">
        <f>G42-H42</f>
        <v>0</v>
      </c>
      <c r="J42" s="423">
        <f>$F42*I42</f>
        <v>0</v>
      </c>
      <c r="K42" s="423">
        <f>J42/1000000</f>
        <v>0</v>
      </c>
      <c r="L42" s="333">
        <v>999580</v>
      </c>
      <c r="M42" s="334">
        <v>999580</v>
      </c>
      <c r="N42" s="420">
        <f>L42-M42</f>
        <v>0</v>
      </c>
      <c r="O42" s="420">
        <f>$F42*N42</f>
        <v>0</v>
      </c>
      <c r="P42" s="420">
        <f>O42/1000000</f>
        <v>0</v>
      </c>
      <c r="Q42" s="493"/>
    </row>
    <row r="43" spans="1:17" ht="16.5" customHeight="1" thickBot="1">
      <c r="A43" s="156"/>
      <c r="B43" s="451"/>
      <c r="C43" s="451"/>
      <c r="D43" s="451"/>
      <c r="E43" s="451"/>
      <c r="F43" s="172"/>
      <c r="G43" s="173"/>
      <c r="H43" s="451"/>
      <c r="I43" s="451"/>
      <c r="J43" s="451"/>
      <c r="K43" s="172"/>
      <c r="L43" s="173"/>
      <c r="M43" s="451"/>
      <c r="N43" s="451"/>
      <c r="O43" s="451"/>
      <c r="P43" s="172"/>
      <c r="Q43" s="173"/>
    </row>
    <row r="44" spans="1:17" ht="18" customHeight="1" thickTop="1">
      <c r="A44" s="155"/>
      <c r="B44" s="157"/>
      <c r="C44" s="158"/>
      <c r="D44" s="159"/>
      <c r="E44" s="252"/>
      <c r="F44" s="158"/>
      <c r="G44" s="158"/>
      <c r="H44" s="393"/>
      <c r="I44" s="393"/>
      <c r="J44" s="393"/>
      <c r="K44" s="393"/>
      <c r="L44" s="512"/>
      <c r="M44" s="393"/>
      <c r="N44" s="393"/>
      <c r="O44" s="393"/>
      <c r="P44" s="393"/>
      <c r="Q44" s="468"/>
    </row>
    <row r="45" spans="1:17" ht="21" customHeight="1" thickBot="1">
      <c r="A45" s="176"/>
      <c r="B45" s="396"/>
      <c r="C45" s="169"/>
      <c r="D45" s="171"/>
      <c r="E45" s="168"/>
      <c r="F45" s="169"/>
      <c r="G45" s="169"/>
      <c r="H45" s="513"/>
      <c r="I45" s="513"/>
      <c r="J45" s="513"/>
      <c r="K45" s="513"/>
      <c r="L45" s="513"/>
      <c r="M45" s="513"/>
      <c r="N45" s="513"/>
      <c r="O45" s="513"/>
      <c r="P45" s="513"/>
      <c r="Q45" s="514" t="str">
        <f>NDPL!Q1</f>
        <v>APRIL-2018</v>
      </c>
    </row>
    <row r="46" spans="1:17" ht="21.75" customHeight="1" thickTop="1">
      <c r="A46" s="153"/>
      <c r="B46" s="399" t="s">
        <v>343</v>
      </c>
      <c r="C46" s="158"/>
      <c r="D46" s="159"/>
      <c r="E46" s="252"/>
      <c r="F46" s="158"/>
      <c r="G46" s="400"/>
      <c r="H46" s="393"/>
      <c r="I46" s="393"/>
      <c r="J46" s="393"/>
      <c r="K46" s="393"/>
      <c r="L46" s="400"/>
      <c r="M46" s="393"/>
      <c r="N46" s="393"/>
      <c r="O46" s="393"/>
      <c r="P46" s="515"/>
      <c r="Q46" s="516"/>
    </row>
    <row r="47" spans="1:17" ht="21" customHeight="1">
      <c r="A47" s="156"/>
      <c r="B47" s="450" t="s">
        <v>385</v>
      </c>
      <c r="C47" s="158"/>
      <c r="D47" s="159"/>
      <c r="E47" s="252"/>
      <c r="F47" s="158"/>
      <c r="G47" s="103"/>
      <c r="H47" s="393"/>
      <c r="I47" s="393"/>
      <c r="J47" s="393"/>
      <c r="K47" s="393"/>
      <c r="L47" s="103"/>
      <c r="M47" s="393"/>
      <c r="N47" s="393"/>
      <c r="O47" s="393"/>
      <c r="P47" s="393"/>
      <c r="Q47" s="517"/>
    </row>
    <row r="48" spans="1:17" ht="18">
      <c r="A48" s="156">
        <v>30</v>
      </c>
      <c r="B48" s="157" t="s">
        <v>386</v>
      </c>
      <c r="C48" s="158">
        <v>5128418</v>
      </c>
      <c r="D48" s="162" t="s">
        <v>12</v>
      </c>
      <c r="E48" s="252" t="s">
        <v>341</v>
      </c>
      <c r="F48" s="158">
        <v>-1000</v>
      </c>
      <c r="G48" s="448">
        <v>926096</v>
      </c>
      <c r="H48" s="334">
        <v>926393</v>
      </c>
      <c r="I48" s="420">
        <f>G48-H48</f>
        <v>-297</v>
      </c>
      <c r="J48" s="420">
        <f>$F48*I48</f>
        <v>297000</v>
      </c>
      <c r="K48" s="420">
        <f>J48/1000000</f>
        <v>0.297</v>
      </c>
      <c r="L48" s="448">
        <v>970566</v>
      </c>
      <c r="M48" s="334">
        <v>970568</v>
      </c>
      <c r="N48" s="420">
        <f>L48-M48</f>
        <v>-2</v>
      </c>
      <c r="O48" s="420">
        <f>$F48*N48</f>
        <v>2000</v>
      </c>
      <c r="P48" s="420">
        <f>O48/1000000</f>
        <v>0.002</v>
      </c>
      <c r="Q48" s="518"/>
    </row>
    <row r="49" spans="1:17" ht="18">
      <c r="A49" s="156">
        <v>31</v>
      </c>
      <c r="B49" s="157" t="s">
        <v>397</v>
      </c>
      <c r="C49" s="158">
        <v>5128457</v>
      </c>
      <c r="D49" s="162" t="s">
        <v>12</v>
      </c>
      <c r="E49" s="252" t="s">
        <v>341</v>
      </c>
      <c r="F49" s="158">
        <v>-500</v>
      </c>
      <c r="G49" s="448">
        <v>961882</v>
      </c>
      <c r="H49" s="334">
        <v>962337</v>
      </c>
      <c r="I49" s="276">
        <f>G49-H49</f>
        <v>-455</v>
      </c>
      <c r="J49" s="276">
        <f>$F49*I49</f>
        <v>227500</v>
      </c>
      <c r="K49" s="276">
        <f>J49/1000000</f>
        <v>0.2275</v>
      </c>
      <c r="L49" s="448">
        <v>998205</v>
      </c>
      <c r="M49" s="334">
        <v>998213</v>
      </c>
      <c r="N49" s="276">
        <f>L49-M49</f>
        <v>-8</v>
      </c>
      <c r="O49" s="276">
        <f>$F49*N49</f>
        <v>4000</v>
      </c>
      <c r="P49" s="276">
        <f>O49/1000000</f>
        <v>0.004</v>
      </c>
      <c r="Q49" s="518"/>
    </row>
    <row r="50" spans="1:17" ht="18">
      <c r="A50" s="156"/>
      <c r="B50" s="450" t="s">
        <v>389</v>
      </c>
      <c r="C50" s="158"/>
      <c r="D50" s="162"/>
      <c r="E50" s="252"/>
      <c r="F50" s="158"/>
      <c r="G50" s="333"/>
      <c r="H50" s="334"/>
      <c r="I50" s="420"/>
      <c r="J50" s="420"/>
      <c r="K50" s="420"/>
      <c r="L50" s="333"/>
      <c r="M50" s="334"/>
      <c r="N50" s="420"/>
      <c r="O50" s="420"/>
      <c r="P50" s="420"/>
      <c r="Q50" s="518"/>
    </row>
    <row r="51" spans="1:17" ht="18">
      <c r="A51" s="156">
        <v>32</v>
      </c>
      <c r="B51" s="157" t="s">
        <v>386</v>
      </c>
      <c r="C51" s="158">
        <v>4864891</v>
      </c>
      <c r="D51" s="162" t="s">
        <v>12</v>
      </c>
      <c r="E51" s="252" t="s">
        <v>341</v>
      </c>
      <c r="F51" s="158">
        <v>-2000</v>
      </c>
      <c r="G51" s="448">
        <v>998773</v>
      </c>
      <c r="H51" s="474">
        <v>998310</v>
      </c>
      <c r="I51" s="420">
        <f>G51-H51</f>
        <v>463</v>
      </c>
      <c r="J51" s="420">
        <f>$F51*I51</f>
        <v>-926000</v>
      </c>
      <c r="K51" s="420">
        <f>J51/1000000</f>
        <v>-0.926</v>
      </c>
      <c r="L51" s="448">
        <v>999721</v>
      </c>
      <c r="M51" s="474">
        <v>999721</v>
      </c>
      <c r="N51" s="420">
        <f>L51-M51</f>
        <v>0</v>
      </c>
      <c r="O51" s="420">
        <f>$F51*N51</f>
        <v>0</v>
      </c>
      <c r="P51" s="420">
        <f>O51/1000000</f>
        <v>0</v>
      </c>
      <c r="Q51" s="518"/>
    </row>
    <row r="52" spans="1:17" ht="18">
      <c r="A52" s="156">
        <v>33</v>
      </c>
      <c r="B52" s="157" t="s">
        <v>397</v>
      </c>
      <c r="C52" s="158">
        <v>4864925</v>
      </c>
      <c r="D52" s="162" t="s">
        <v>12</v>
      </c>
      <c r="E52" s="252" t="s">
        <v>341</v>
      </c>
      <c r="F52" s="158">
        <v>-1000</v>
      </c>
      <c r="G52" s="448">
        <v>989641</v>
      </c>
      <c r="H52" s="474">
        <v>990780</v>
      </c>
      <c r="I52" s="420">
        <f>G52-H52</f>
        <v>-1139</v>
      </c>
      <c r="J52" s="420">
        <f>$F52*I52</f>
        <v>1139000</v>
      </c>
      <c r="K52" s="420">
        <f>J52/1000000</f>
        <v>1.139</v>
      </c>
      <c r="L52" s="448">
        <v>999418</v>
      </c>
      <c r="M52" s="474">
        <v>999418</v>
      </c>
      <c r="N52" s="420">
        <f>L52-M52</f>
        <v>0</v>
      </c>
      <c r="O52" s="420">
        <f>$F52*N52</f>
        <v>0</v>
      </c>
      <c r="P52" s="420">
        <f>O52/1000000</f>
        <v>0</v>
      </c>
      <c r="Q52" s="518"/>
    </row>
    <row r="53" spans="1:17" ht="18" customHeight="1">
      <c r="A53" s="156"/>
      <c r="B53" s="164" t="s">
        <v>185</v>
      </c>
      <c r="C53" s="158"/>
      <c r="D53" s="159"/>
      <c r="E53" s="252"/>
      <c r="F53" s="163"/>
      <c r="G53" s="103"/>
      <c r="H53" s="393"/>
      <c r="I53" s="393"/>
      <c r="J53" s="393"/>
      <c r="K53" s="393"/>
      <c r="L53" s="394"/>
      <c r="M53" s="393"/>
      <c r="N53" s="393"/>
      <c r="O53" s="393"/>
      <c r="P53" s="393"/>
      <c r="Q53" s="460"/>
    </row>
    <row r="54" spans="1:17" ht="18">
      <c r="A54" s="156">
        <v>34</v>
      </c>
      <c r="B54" s="166" t="s">
        <v>208</v>
      </c>
      <c r="C54" s="158">
        <v>4865133</v>
      </c>
      <c r="D54" s="162" t="s">
        <v>12</v>
      </c>
      <c r="E54" s="252" t="s">
        <v>341</v>
      </c>
      <c r="F54" s="163">
        <v>100</v>
      </c>
      <c r="G54" s="333">
        <v>436363</v>
      </c>
      <c r="H54" s="334">
        <v>433427</v>
      </c>
      <c r="I54" s="420">
        <f>G54-H54</f>
        <v>2936</v>
      </c>
      <c r="J54" s="420">
        <f>$F54*I54</f>
        <v>293600</v>
      </c>
      <c r="K54" s="420">
        <f>J54/1000000</f>
        <v>0.2936</v>
      </c>
      <c r="L54" s="333">
        <v>49064</v>
      </c>
      <c r="M54" s="334">
        <v>49064</v>
      </c>
      <c r="N54" s="420">
        <f>L54-M54</f>
        <v>0</v>
      </c>
      <c r="O54" s="420">
        <f>$F54*N54</f>
        <v>0</v>
      </c>
      <c r="P54" s="420">
        <f>O54/1000000</f>
        <v>0</v>
      </c>
      <c r="Q54" s="460"/>
    </row>
    <row r="55" spans="1:17" ht="18" customHeight="1">
      <c r="A55" s="156"/>
      <c r="B55" s="164" t="s">
        <v>187</v>
      </c>
      <c r="C55" s="158"/>
      <c r="D55" s="162"/>
      <c r="E55" s="252"/>
      <c r="F55" s="163"/>
      <c r="G55" s="103"/>
      <c r="H55" s="393"/>
      <c r="I55" s="420"/>
      <c r="J55" s="420"/>
      <c r="K55" s="420"/>
      <c r="L55" s="394"/>
      <c r="M55" s="393"/>
      <c r="N55" s="420"/>
      <c r="O55" s="420"/>
      <c r="P55" s="420"/>
      <c r="Q55" s="460"/>
    </row>
    <row r="56" spans="1:17" ht="18" customHeight="1">
      <c r="A56" s="156">
        <v>35</v>
      </c>
      <c r="B56" s="157" t="s">
        <v>174</v>
      </c>
      <c r="C56" s="158">
        <v>4865092</v>
      </c>
      <c r="D56" s="162" t="s">
        <v>12</v>
      </c>
      <c r="E56" s="252" t="s">
        <v>341</v>
      </c>
      <c r="F56" s="163">
        <v>75</v>
      </c>
      <c r="G56" s="448">
        <v>506</v>
      </c>
      <c r="H56" s="334">
        <v>506</v>
      </c>
      <c r="I56" s="420">
        <f>G56-H56</f>
        <v>0</v>
      </c>
      <c r="J56" s="420">
        <f>$F56*I56</f>
        <v>0</v>
      </c>
      <c r="K56" s="420">
        <f>J56/1000000</f>
        <v>0</v>
      </c>
      <c r="L56" s="448">
        <v>952</v>
      </c>
      <c r="M56" s="334">
        <v>514</v>
      </c>
      <c r="N56" s="420">
        <f>L56-M56</f>
        <v>438</v>
      </c>
      <c r="O56" s="420">
        <f>$F56*N56</f>
        <v>32850</v>
      </c>
      <c r="P56" s="420">
        <f>O56/1000000</f>
        <v>0.03285</v>
      </c>
      <c r="Q56" s="460" t="s">
        <v>471</v>
      </c>
    </row>
    <row r="57" spans="1:17" ht="18" customHeight="1">
      <c r="A57" s="156">
        <v>36</v>
      </c>
      <c r="B57" s="160" t="s">
        <v>188</v>
      </c>
      <c r="C57" s="158">
        <v>4865077</v>
      </c>
      <c r="D57" s="162" t="s">
        <v>12</v>
      </c>
      <c r="E57" s="252" t="s">
        <v>341</v>
      </c>
      <c r="F57" s="163">
        <v>100</v>
      </c>
      <c r="G57" s="103">
        <v>0</v>
      </c>
      <c r="H57" s="393">
        <v>0</v>
      </c>
      <c r="I57" s="420">
        <f>G57-H57</f>
        <v>0</v>
      </c>
      <c r="J57" s="420">
        <f>$F57*I57</f>
        <v>0</v>
      </c>
      <c r="K57" s="420">
        <f>J57/1000000</f>
        <v>0</v>
      </c>
      <c r="L57" s="394">
        <v>0</v>
      </c>
      <c r="M57" s="393">
        <v>0</v>
      </c>
      <c r="N57" s="420">
        <f>L57-M57</f>
        <v>0</v>
      </c>
      <c r="O57" s="420">
        <f>$F57*N57</f>
        <v>0</v>
      </c>
      <c r="P57" s="420">
        <f>O57/1000000</f>
        <v>0</v>
      </c>
      <c r="Q57" s="460"/>
    </row>
    <row r="58" spans="1:17" ht="18" customHeight="1">
      <c r="A58" s="156"/>
      <c r="B58" s="164" t="s">
        <v>168</v>
      </c>
      <c r="C58" s="158"/>
      <c r="D58" s="162"/>
      <c r="E58" s="252"/>
      <c r="F58" s="163"/>
      <c r="G58" s="103"/>
      <c r="H58" s="393"/>
      <c r="I58" s="420"/>
      <c r="J58" s="420"/>
      <c r="K58" s="420"/>
      <c r="L58" s="394"/>
      <c r="M58" s="393"/>
      <c r="N58" s="420"/>
      <c r="O58" s="420"/>
      <c r="P58" s="420"/>
      <c r="Q58" s="460"/>
    </row>
    <row r="59" spans="1:17" ht="18" customHeight="1">
      <c r="A59" s="156">
        <v>37</v>
      </c>
      <c r="B59" s="157" t="s">
        <v>181</v>
      </c>
      <c r="C59" s="158">
        <v>4865093</v>
      </c>
      <c r="D59" s="162" t="s">
        <v>12</v>
      </c>
      <c r="E59" s="252" t="s">
        <v>341</v>
      </c>
      <c r="F59" s="163">
        <v>100</v>
      </c>
      <c r="G59" s="448">
        <v>96782</v>
      </c>
      <c r="H59" s="334">
        <v>96783</v>
      </c>
      <c r="I59" s="420">
        <f>G59-H59</f>
        <v>-1</v>
      </c>
      <c r="J59" s="420">
        <f>$F59*I59</f>
        <v>-100</v>
      </c>
      <c r="K59" s="420">
        <f>J59/1000000</f>
        <v>-0.0001</v>
      </c>
      <c r="L59" s="448">
        <v>72335</v>
      </c>
      <c r="M59" s="334">
        <v>71783</v>
      </c>
      <c r="N59" s="420">
        <f>L59-M59</f>
        <v>552</v>
      </c>
      <c r="O59" s="420">
        <f>$F59*N59</f>
        <v>55200</v>
      </c>
      <c r="P59" s="420">
        <f>O59/1000000</f>
        <v>0.0552</v>
      </c>
      <c r="Q59" s="460"/>
    </row>
    <row r="60" spans="1:17" ht="19.5" customHeight="1">
      <c r="A60" s="156">
        <v>38</v>
      </c>
      <c r="B60" s="160" t="s">
        <v>182</v>
      </c>
      <c r="C60" s="158">
        <v>4865094</v>
      </c>
      <c r="D60" s="162" t="s">
        <v>12</v>
      </c>
      <c r="E60" s="252" t="s">
        <v>341</v>
      </c>
      <c r="F60" s="163">
        <v>100</v>
      </c>
      <c r="G60" s="448">
        <v>106204</v>
      </c>
      <c r="H60" s="334">
        <v>106190</v>
      </c>
      <c r="I60" s="420">
        <f>G60-H60</f>
        <v>14</v>
      </c>
      <c r="J60" s="420">
        <f>$F60*I60</f>
        <v>1400</v>
      </c>
      <c r="K60" s="420">
        <f>J60/1000000</f>
        <v>0.0014</v>
      </c>
      <c r="L60" s="448">
        <v>74279</v>
      </c>
      <c r="M60" s="334">
        <v>72535</v>
      </c>
      <c r="N60" s="420">
        <f>L60-M60</f>
        <v>1744</v>
      </c>
      <c r="O60" s="420">
        <f>$F60*N60</f>
        <v>174400</v>
      </c>
      <c r="P60" s="420">
        <f>O60/1000000</f>
        <v>0.1744</v>
      </c>
      <c r="Q60" s="460"/>
    </row>
    <row r="61" spans="1:17" ht="22.5" customHeight="1">
      <c r="A61" s="156">
        <v>39</v>
      </c>
      <c r="B61" s="166" t="s">
        <v>207</v>
      </c>
      <c r="C61" s="158">
        <v>5269199</v>
      </c>
      <c r="D61" s="162" t="s">
        <v>12</v>
      </c>
      <c r="E61" s="252" t="s">
        <v>341</v>
      </c>
      <c r="F61" s="163">
        <v>100</v>
      </c>
      <c r="G61" s="448">
        <v>28011</v>
      </c>
      <c r="H61" s="449">
        <v>27867</v>
      </c>
      <c r="I61" s="423">
        <f>G61-H61</f>
        <v>144</v>
      </c>
      <c r="J61" s="423">
        <f>$F61*I61</f>
        <v>14400</v>
      </c>
      <c r="K61" s="423">
        <f>J61/1000000</f>
        <v>0.0144</v>
      </c>
      <c r="L61" s="448">
        <v>33336</v>
      </c>
      <c r="M61" s="449">
        <v>33191</v>
      </c>
      <c r="N61" s="423">
        <f>L61-M61</f>
        <v>145</v>
      </c>
      <c r="O61" s="423">
        <f>$F61*N61</f>
        <v>14500</v>
      </c>
      <c r="P61" s="423">
        <f>O61/1000000</f>
        <v>0.0145</v>
      </c>
      <c r="Q61" s="633"/>
    </row>
    <row r="62" spans="1:17" ht="19.5" customHeight="1">
      <c r="A62" s="156"/>
      <c r="B62" s="164" t="s">
        <v>174</v>
      </c>
      <c r="C62" s="158"/>
      <c r="D62" s="162"/>
      <c r="E62" s="159"/>
      <c r="F62" s="163"/>
      <c r="G62" s="333"/>
      <c r="H62" s="334"/>
      <c r="I62" s="420"/>
      <c r="J62" s="420"/>
      <c r="K62" s="420"/>
      <c r="L62" s="394"/>
      <c r="M62" s="393"/>
      <c r="N62" s="420"/>
      <c r="O62" s="420"/>
      <c r="P62" s="420"/>
      <c r="Q62" s="460"/>
    </row>
    <row r="63" spans="1:17" ht="18">
      <c r="A63" s="156">
        <v>40</v>
      </c>
      <c r="B63" s="157" t="s">
        <v>175</v>
      </c>
      <c r="C63" s="158">
        <v>4865143</v>
      </c>
      <c r="D63" s="162" t="s">
        <v>12</v>
      </c>
      <c r="E63" s="159" t="s">
        <v>13</v>
      </c>
      <c r="F63" s="163">
        <v>100</v>
      </c>
      <c r="G63" s="333">
        <v>195737</v>
      </c>
      <c r="H63" s="334">
        <v>195393</v>
      </c>
      <c r="I63" s="420">
        <f>G63-H63</f>
        <v>344</v>
      </c>
      <c r="J63" s="420">
        <f>$F63*I63</f>
        <v>34400</v>
      </c>
      <c r="K63" s="420">
        <f>J63/1000000</f>
        <v>0.0344</v>
      </c>
      <c r="L63" s="333">
        <v>913610</v>
      </c>
      <c r="M63" s="334">
        <v>913610</v>
      </c>
      <c r="N63" s="420">
        <f>L63-M63</f>
        <v>0</v>
      </c>
      <c r="O63" s="420">
        <f>$F63*N63</f>
        <v>0</v>
      </c>
      <c r="P63" s="420">
        <f>O63/1000000</f>
        <v>0</v>
      </c>
      <c r="Q63" s="491"/>
    </row>
    <row r="64" spans="1:20" ht="18" customHeight="1" thickBot="1">
      <c r="A64" s="167"/>
      <c r="B64" s="168"/>
      <c r="C64" s="169"/>
      <c r="D64" s="170"/>
      <c r="E64" s="171"/>
      <c r="F64" s="172"/>
      <c r="G64" s="173"/>
      <c r="H64" s="170"/>
      <c r="I64" s="176"/>
      <c r="J64" s="176"/>
      <c r="K64" s="176"/>
      <c r="L64" s="519"/>
      <c r="M64" s="170"/>
      <c r="N64" s="176"/>
      <c r="O64" s="176"/>
      <c r="P64" s="176"/>
      <c r="Q64" s="520"/>
      <c r="R64" s="90"/>
      <c r="S64" s="90"/>
      <c r="T64" s="90"/>
    </row>
    <row r="65" spans="1:20" ht="15.75" customHeight="1" thickTop="1">
      <c r="A65" s="521"/>
      <c r="B65" s="521"/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90"/>
      <c r="R65" s="90"/>
      <c r="S65" s="90"/>
      <c r="T65" s="90"/>
    </row>
    <row r="66" spans="1:20" ht="24" thickBot="1">
      <c r="A66" s="391" t="s">
        <v>359</v>
      </c>
      <c r="G66" s="496"/>
      <c r="H66" s="496"/>
      <c r="I66" s="46" t="s">
        <v>390</v>
      </c>
      <c r="J66" s="496"/>
      <c r="K66" s="496"/>
      <c r="L66" s="496"/>
      <c r="M66" s="496"/>
      <c r="N66" s="46" t="s">
        <v>391</v>
      </c>
      <c r="O66" s="496"/>
      <c r="P66" s="496"/>
      <c r="R66" s="90"/>
      <c r="S66" s="90"/>
      <c r="T66" s="90"/>
    </row>
    <row r="67" spans="1:20" ht="39.75" thickBot="1" thickTop="1">
      <c r="A67" s="522" t="s">
        <v>8</v>
      </c>
      <c r="B67" s="523" t="s">
        <v>9</v>
      </c>
      <c r="C67" s="524" t="s">
        <v>1</v>
      </c>
      <c r="D67" s="524" t="s">
        <v>2</v>
      </c>
      <c r="E67" s="524" t="s">
        <v>3</v>
      </c>
      <c r="F67" s="524" t="s">
        <v>10</v>
      </c>
      <c r="G67" s="522" t="str">
        <f>G5</f>
        <v>FINAL READING 31/04/2018</v>
      </c>
      <c r="H67" s="524" t="str">
        <f>H5</f>
        <v>INTIAL READING 01/04/2018</v>
      </c>
      <c r="I67" s="524" t="s">
        <v>4</v>
      </c>
      <c r="J67" s="524" t="s">
        <v>5</v>
      </c>
      <c r="K67" s="524" t="s">
        <v>6</v>
      </c>
      <c r="L67" s="522" t="str">
        <f>G67</f>
        <v>FINAL READING 31/04/2018</v>
      </c>
      <c r="M67" s="524" t="str">
        <f>H67</f>
        <v>INTIAL READING 01/04/2018</v>
      </c>
      <c r="N67" s="524" t="s">
        <v>4</v>
      </c>
      <c r="O67" s="524" t="s">
        <v>5</v>
      </c>
      <c r="P67" s="524" t="s">
        <v>6</v>
      </c>
      <c r="Q67" s="525" t="s">
        <v>304</v>
      </c>
      <c r="R67" s="90"/>
      <c r="S67" s="90"/>
      <c r="T67" s="90"/>
    </row>
    <row r="68" spans="1:20" ht="15.75" customHeight="1" thickTop="1">
      <c r="A68" s="526"/>
      <c r="B68" s="450" t="s">
        <v>385</v>
      </c>
      <c r="C68" s="527"/>
      <c r="D68" s="527"/>
      <c r="E68" s="527"/>
      <c r="F68" s="528"/>
      <c r="G68" s="527"/>
      <c r="H68" s="527"/>
      <c r="I68" s="527"/>
      <c r="J68" s="527"/>
      <c r="K68" s="528"/>
      <c r="L68" s="527"/>
      <c r="M68" s="527"/>
      <c r="N68" s="527"/>
      <c r="O68" s="527"/>
      <c r="P68" s="527"/>
      <c r="Q68" s="529"/>
      <c r="R68" s="90"/>
      <c r="S68" s="90"/>
      <c r="T68" s="90"/>
    </row>
    <row r="69" spans="1:20" ht="15.75" customHeight="1">
      <c r="A69" s="156">
        <v>1</v>
      </c>
      <c r="B69" s="157" t="s">
        <v>431</v>
      </c>
      <c r="C69" s="158">
        <v>5295127</v>
      </c>
      <c r="D69" s="340" t="s">
        <v>12</v>
      </c>
      <c r="E69" s="319" t="s">
        <v>341</v>
      </c>
      <c r="F69" s="163">
        <v>-100</v>
      </c>
      <c r="G69" s="333">
        <v>342283</v>
      </c>
      <c r="H69" s="334">
        <v>338664</v>
      </c>
      <c r="I69" s="270">
        <f>G69-H69</f>
        <v>3619</v>
      </c>
      <c r="J69" s="270">
        <f>$F69*I69</f>
        <v>-361900</v>
      </c>
      <c r="K69" s="270">
        <f>J69/1000000</f>
        <v>-0.3619</v>
      </c>
      <c r="L69" s="333">
        <v>8000</v>
      </c>
      <c r="M69" s="334">
        <v>8000</v>
      </c>
      <c r="N69" s="270">
        <f>L69-M69</f>
        <v>0</v>
      </c>
      <c r="O69" s="270">
        <f>$F69*N69</f>
        <v>0</v>
      </c>
      <c r="P69" s="270">
        <f>O69/1000000</f>
        <v>0</v>
      </c>
      <c r="Q69" s="472"/>
      <c r="R69" s="90"/>
      <c r="S69" s="90"/>
      <c r="T69" s="90"/>
    </row>
    <row r="70" spans="1:20" ht="15.75" customHeight="1">
      <c r="A70" s="156">
        <v>2</v>
      </c>
      <c r="B70" s="157" t="s">
        <v>434</v>
      </c>
      <c r="C70" s="158">
        <v>5128400</v>
      </c>
      <c r="D70" s="340" t="s">
        <v>12</v>
      </c>
      <c r="E70" s="319" t="s">
        <v>341</v>
      </c>
      <c r="F70" s="163">
        <v>-1000</v>
      </c>
      <c r="G70" s="333">
        <v>4589</v>
      </c>
      <c r="H70" s="334">
        <v>4511</v>
      </c>
      <c r="I70" s="270">
        <f>G70-H70</f>
        <v>78</v>
      </c>
      <c r="J70" s="270">
        <f>$F70*I70</f>
        <v>-78000</v>
      </c>
      <c r="K70" s="270">
        <f>J70/1000000</f>
        <v>-0.078</v>
      </c>
      <c r="L70" s="333">
        <v>338</v>
      </c>
      <c r="M70" s="334">
        <v>338</v>
      </c>
      <c r="N70" s="270">
        <f>L70-M70</f>
        <v>0</v>
      </c>
      <c r="O70" s="270">
        <f>$F70*N70</f>
        <v>0</v>
      </c>
      <c r="P70" s="270">
        <f>O70/1000000</f>
        <v>0</v>
      </c>
      <c r="Q70" s="472"/>
      <c r="R70" s="90"/>
      <c r="S70" s="90"/>
      <c r="T70" s="90"/>
    </row>
    <row r="71" spans="1:20" ht="15.75" customHeight="1">
      <c r="A71" s="530"/>
      <c r="B71" s="309" t="s">
        <v>356</v>
      </c>
      <c r="C71" s="327"/>
      <c r="D71" s="340"/>
      <c r="E71" s="319"/>
      <c r="F71" s="163"/>
      <c r="G71" s="160"/>
      <c r="H71" s="160"/>
      <c r="I71" s="160"/>
      <c r="J71" s="160"/>
      <c r="K71" s="160"/>
      <c r="L71" s="530"/>
      <c r="M71" s="160"/>
      <c r="N71" s="160"/>
      <c r="O71" s="160"/>
      <c r="P71" s="160"/>
      <c r="Q71" s="472"/>
      <c r="R71" s="90"/>
      <c r="S71" s="90"/>
      <c r="T71" s="90"/>
    </row>
    <row r="72" spans="1:20" ht="15.75" customHeight="1">
      <c r="A72" s="156">
        <v>3</v>
      </c>
      <c r="B72" s="157" t="s">
        <v>357</v>
      </c>
      <c r="C72" s="158">
        <v>4902555</v>
      </c>
      <c r="D72" s="340" t="s">
        <v>12</v>
      </c>
      <c r="E72" s="319" t="s">
        <v>341</v>
      </c>
      <c r="F72" s="163">
        <v>-75</v>
      </c>
      <c r="G72" s="333">
        <v>10267</v>
      </c>
      <c r="H72" s="334">
        <v>10264</v>
      </c>
      <c r="I72" s="270">
        <f>G72-H72</f>
        <v>3</v>
      </c>
      <c r="J72" s="270">
        <f>$F72*I72</f>
        <v>-225</v>
      </c>
      <c r="K72" s="270">
        <f>J72/1000000</f>
        <v>-0.000225</v>
      </c>
      <c r="L72" s="333">
        <v>14783</v>
      </c>
      <c r="M72" s="334">
        <v>14661</v>
      </c>
      <c r="N72" s="270">
        <f>L72-M72</f>
        <v>122</v>
      </c>
      <c r="O72" s="270">
        <f>$F72*N72</f>
        <v>-9150</v>
      </c>
      <c r="P72" s="270">
        <f>O72/1000000</f>
        <v>-0.00915</v>
      </c>
      <c r="Q72" s="472"/>
      <c r="R72" s="90"/>
      <c r="S72" s="90"/>
      <c r="T72" s="90"/>
    </row>
    <row r="73" spans="1:20" s="499" customFormat="1" ht="15.75" customHeight="1" thickBot="1">
      <c r="A73" s="167">
        <v>4</v>
      </c>
      <c r="B73" s="451" t="s">
        <v>358</v>
      </c>
      <c r="C73" s="169">
        <v>4902581</v>
      </c>
      <c r="D73" s="170" t="s">
        <v>12</v>
      </c>
      <c r="E73" s="171" t="s">
        <v>341</v>
      </c>
      <c r="F73" s="176">
        <v>-100</v>
      </c>
      <c r="G73" s="770">
        <v>4847</v>
      </c>
      <c r="H73" s="176">
        <v>4842</v>
      </c>
      <c r="I73" s="176">
        <f>G73-H73</f>
        <v>5</v>
      </c>
      <c r="J73" s="176">
        <f>$F73*I73</f>
        <v>-500</v>
      </c>
      <c r="K73" s="176">
        <f>J73/1000000</f>
        <v>-0.0005</v>
      </c>
      <c r="L73" s="167">
        <v>6088</v>
      </c>
      <c r="M73" s="176">
        <v>5871</v>
      </c>
      <c r="N73" s="176">
        <f>L73-M73</f>
        <v>217</v>
      </c>
      <c r="O73" s="176">
        <f>$F73*N73</f>
        <v>-21700</v>
      </c>
      <c r="P73" s="176">
        <f>O73/1000000</f>
        <v>-0.0217</v>
      </c>
      <c r="Q73" s="520"/>
      <c r="R73" s="254"/>
      <c r="S73" s="254"/>
      <c r="T73" s="254"/>
    </row>
    <row r="74" spans="1:20" ht="15.75" customHeight="1" thickTop="1">
      <c r="A74" s="521"/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  <c r="P74" s="521"/>
      <c r="Q74" s="90"/>
      <c r="R74" s="90"/>
      <c r="S74" s="90"/>
      <c r="T74" s="90"/>
    </row>
    <row r="75" spans="1:20" ht="15.75" customHeight="1">
      <c r="A75" s="521"/>
      <c r="B75" s="521"/>
      <c r="C75" s="521"/>
      <c r="D75" s="521"/>
      <c r="E75" s="521"/>
      <c r="F75" s="521"/>
      <c r="G75" s="521"/>
      <c r="H75" s="521"/>
      <c r="I75" s="521"/>
      <c r="J75" s="521"/>
      <c r="K75" s="521"/>
      <c r="L75" s="521"/>
      <c r="M75" s="521"/>
      <c r="N75" s="521"/>
      <c r="O75" s="521"/>
      <c r="P75" s="521"/>
      <c r="Q75" s="90"/>
      <c r="R75" s="90"/>
      <c r="S75" s="90"/>
      <c r="T75" s="90"/>
    </row>
    <row r="76" spans="1:16" ht="25.5" customHeight="1">
      <c r="A76" s="174" t="s">
        <v>333</v>
      </c>
      <c r="B76" s="504"/>
      <c r="C76" s="76"/>
      <c r="D76" s="504"/>
      <c r="E76" s="504"/>
      <c r="F76" s="504"/>
      <c r="G76" s="504"/>
      <c r="H76" s="504"/>
      <c r="I76" s="504"/>
      <c r="J76" s="504"/>
      <c r="K76" s="634">
        <f>SUM(K9:K64)+SUM(K69:K73)-K33</f>
        <v>-0.06455819000000035</v>
      </c>
      <c r="L76" s="635"/>
      <c r="M76" s="635"/>
      <c r="N76" s="635"/>
      <c r="O76" s="635"/>
      <c r="P76" s="634">
        <f>SUM(P9:P64)+SUM(P69:P73)-P33</f>
        <v>2.6567166999999996</v>
      </c>
    </row>
    <row r="77" spans="1:16" ht="12.75">
      <c r="A77" s="504"/>
      <c r="B77" s="504"/>
      <c r="C77" s="504"/>
      <c r="D77" s="504"/>
      <c r="E77" s="504"/>
      <c r="F77" s="504"/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16" ht="9.75" customHeight="1">
      <c r="A78" s="504"/>
      <c r="B78" s="504"/>
      <c r="C78" s="504"/>
      <c r="D78" s="504"/>
      <c r="E78" s="504"/>
      <c r="F78" s="504"/>
      <c r="G78" s="504"/>
      <c r="H78" s="504"/>
      <c r="I78" s="504"/>
      <c r="J78" s="504"/>
      <c r="K78" s="504"/>
      <c r="L78" s="504"/>
      <c r="M78" s="504"/>
      <c r="N78" s="504"/>
      <c r="O78" s="504"/>
      <c r="P78" s="504"/>
    </row>
    <row r="79" spans="1:16" ht="12.75" hidden="1">
      <c r="A79" s="504"/>
      <c r="B79" s="504"/>
      <c r="C79" s="504"/>
      <c r="D79" s="504"/>
      <c r="E79" s="504"/>
      <c r="F79" s="504"/>
      <c r="G79" s="504"/>
      <c r="H79" s="504"/>
      <c r="I79" s="504"/>
      <c r="J79" s="504"/>
      <c r="K79" s="504"/>
      <c r="L79" s="504"/>
      <c r="M79" s="504"/>
      <c r="N79" s="504"/>
      <c r="O79" s="504"/>
      <c r="P79" s="504"/>
    </row>
    <row r="80" spans="1:16" ht="23.25" customHeight="1" thickBot="1">
      <c r="A80" s="504"/>
      <c r="B80" s="504"/>
      <c r="C80" s="636"/>
      <c r="D80" s="504"/>
      <c r="E80" s="504"/>
      <c r="F80" s="504"/>
      <c r="G80" s="504"/>
      <c r="H80" s="504"/>
      <c r="I80" s="504"/>
      <c r="J80" s="637"/>
      <c r="K80" s="582" t="s">
        <v>334</v>
      </c>
      <c r="L80" s="504"/>
      <c r="M80" s="504"/>
      <c r="N80" s="504"/>
      <c r="O80" s="504"/>
      <c r="P80" s="582" t="s">
        <v>335</v>
      </c>
    </row>
    <row r="81" spans="1:17" ht="20.25">
      <c r="A81" s="638"/>
      <c r="B81" s="639"/>
      <c r="C81" s="174"/>
      <c r="D81" s="570"/>
      <c r="E81" s="570"/>
      <c r="F81" s="570"/>
      <c r="G81" s="570"/>
      <c r="H81" s="570"/>
      <c r="I81" s="570"/>
      <c r="J81" s="640"/>
      <c r="K81" s="639"/>
      <c r="L81" s="639"/>
      <c r="M81" s="639"/>
      <c r="N81" s="639"/>
      <c r="O81" s="639"/>
      <c r="P81" s="639"/>
      <c r="Q81" s="571"/>
    </row>
    <row r="82" spans="1:17" ht="20.25">
      <c r="A82" s="240"/>
      <c r="B82" s="174" t="s">
        <v>331</v>
      </c>
      <c r="C82" s="174"/>
      <c r="D82" s="641"/>
      <c r="E82" s="641"/>
      <c r="F82" s="641"/>
      <c r="G82" s="641"/>
      <c r="H82" s="641"/>
      <c r="I82" s="641"/>
      <c r="J82" s="641"/>
      <c r="K82" s="642">
        <f>K76</f>
        <v>-0.06455819000000035</v>
      </c>
      <c r="L82" s="643"/>
      <c r="M82" s="643"/>
      <c r="N82" s="643"/>
      <c r="O82" s="643"/>
      <c r="P82" s="642">
        <f>P76</f>
        <v>2.6567166999999996</v>
      </c>
      <c r="Q82" s="572"/>
    </row>
    <row r="83" spans="1:17" ht="20.25">
      <c r="A83" s="240"/>
      <c r="B83" s="174"/>
      <c r="C83" s="174"/>
      <c r="D83" s="641"/>
      <c r="E83" s="641"/>
      <c r="F83" s="641"/>
      <c r="G83" s="641"/>
      <c r="H83" s="641"/>
      <c r="I83" s="644"/>
      <c r="J83" s="57"/>
      <c r="K83" s="629"/>
      <c r="L83" s="629"/>
      <c r="M83" s="629"/>
      <c r="N83" s="629"/>
      <c r="O83" s="629"/>
      <c r="P83" s="629"/>
      <c r="Q83" s="572"/>
    </row>
    <row r="84" spans="1:17" ht="20.25">
      <c r="A84" s="240"/>
      <c r="B84" s="174" t="s">
        <v>324</v>
      </c>
      <c r="C84" s="174"/>
      <c r="D84" s="641"/>
      <c r="E84" s="641"/>
      <c r="F84" s="641"/>
      <c r="G84" s="641"/>
      <c r="H84" s="641"/>
      <c r="I84" s="641"/>
      <c r="J84" s="641"/>
      <c r="K84" s="642">
        <f>'STEPPED UP GENCO'!K42</f>
        <v>0.1688940715</v>
      </c>
      <c r="L84" s="642"/>
      <c r="M84" s="642"/>
      <c r="N84" s="642"/>
      <c r="O84" s="642"/>
      <c r="P84" s="642">
        <f>'STEPPED UP GENCO'!P42</f>
        <v>-0.1281771799</v>
      </c>
      <c r="Q84" s="572"/>
    </row>
    <row r="85" spans="1:17" ht="20.25">
      <c r="A85" s="240"/>
      <c r="B85" s="174"/>
      <c r="C85" s="174"/>
      <c r="D85" s="645"/>
      <c r="E85" s="645"/>
      <c r="F85" s="645"/>
      <c r="G85" s="645"/>
      <c r="H85" s="645"/>
      <c r="I85" s="646"/>
      <c r="J85" s="647"/>
      <c r="K85" s="496"/>
      <c r="L85" s="496"/>
      <c r="M85" s="496"/>
      <c r="N85" s="496"/>
      <c r="O85" s="496"/>
      <c r="P85" s="496"/>
      <c r="Q85" s="572"/>
    </row>
    <row r="86" spans="1:17" ht="20.25">
      <c r="A86" s="240"/>
      <c r="B86" s="174" t="s">
        <v>332</v>
      </c>
      <c r="C86" s="174"/>
      <c r="D86" s="496"/>
      <c r="E86" s="496"/>
      <c r="F86" s="496"/>
      <c r="G86" s="496"/>
      <c r="H86" s="496"/>
      <c r="I86" s="496"/>
      <c r="J86" s="496"/>
      <c r="K86" s="283">
        <f>SUM(K82:K85)</f>
        <v>0.10433588149999964</v>
      </c>
      <c r="L86" s="496"/>
      <c r="M86" s="496"/>
      <c r="N86" s="496"/>
      <c r="O86" s="496"/>
      <c r="P86" s="648">
        <f>SUM(P82:P85)</f>
        <v>2.5285395201</v>
      </c>
      <c r="Q86" s="572"/>
    </row>
    <row r="87" spans="1:17" ht="20.25">
      <c r="A87" s="596"/>
      <c r="B87" s="496"/>
      <c r="C87" s="174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572"/>
    </row>
    <row r="88" spans="1:17" ht="13.5" thickBot="1">
      <c r="A88" s="597"/>
      <c r="B88" s="573"/>
      <c r="C88" s="573"/>
      <c r="D88" s="573"/>
      <c r="E88" s="573"/>
      <c r="F88" s="573"/>
      <c r="G88" s="573"/>
      <c r="H88" s="573"/>
      <c r="I88" s="573"/>
      <c r="J88" s="573"/>
      <c r="K88" s="573"/>
      <c r="L88" s="573"/>
      <c r="M88" s="573"/>
      <c r="N88" s="573"/>
      <c r="O88" s="573"/>
      <c r="P88" s="573"/>
      <c r="Q88" s="574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1">
      <selection activeCell="N3" sqref="N3"/>
    </sheetView>
  </sheetViews>
  <sheetFormatPr defaultColWidth="9.140625" defaultRowHeight="12.75"/>
  <cols>
    <col min="1" max="1" width="4.7109375" style="456" customWidth="1"/>
    <col min="2" max="2" width="26.7109375" style="456" customWidth="1"/>
    <col min="3" max="3" width="18.57421875" style="456" customWidth="1"/>
    <col min="4" max="4" width="12.8515625" style="456" customWidth="1"/>
    <col min="5" max="5" width="22.140625" style="456" customWidth="1"/>
    <col min="6" max="6" width="14.421875" style="456" customWidth="1"/>
    <col min="7" max="7" width="15.57421875" style="456" customWidth="1"/>
    <col min="8" max="8" width="15.28125" style="456" customWidth="1"/>
    <col min="9" max="9" width="15.00390625" style="456" customWidth="1"/>
    <col min="10" max="10" width="16.7109375" style="456" customWidth="1"/>
    <col min="11" max="11" width="16.57421875" style="456" customWidth="1"/>
    <col min="12" max="12" width="17.140625" style="456" customWidth="1"/>
    <col min="13" max="13" width="14.7109375" style="456" customWidth="1"/>
    <col min="14" max="14" width="15.7109375" style="456" customWidth="1"/>
    <col min="15" max="15" width="18.28125" style="456" customWidth="1"/>
    <col min="16" max="16" width="17.140625" style="456" customWidth="1"/>
    <col min="17" max="17" width="22.00390625" style="456" customWidth="1"/>
    <col min="18" max="16384" width="9.140625" style="456" customWidth="1"/>
  </cols>
  <sheetData>
    <row r="1" ht="26.25" customHeight="1">
      <c r="A1" s="1" t="s">
        <v>234</v>
      </c>
    </row>
    <row r="2" spans="1:17" ht="23.25" customHeight="1">
      <c r="A2" s="2" t="s">
        <v>235</v>
      </c>
      <c r="P2" s="649" t="str">
        <f>NDPL!Q1</f>
        <v>APRIL-2018</v>
      </c>
      <c r="Q2" s="649"/>
    </row>
    <row r="3" ht="23.25">
      <c r="A3" s="180" t="s">
        <v>211</v>
      </c>
    </row>
    <row r="4" spans="1:16" ht="24" thickBot="1">
      <c r="A4" s="3"/>
      <c r="G4" s="496"/>
      <c r="H4" s="496"/>
      <c r="I4" s="46" t="s">
        <v>390</v>
      </c>
      <c r="J4" s="496"/>
      <c r="K4" s="496"/>
      <c r="L4" s="496"/>
      <c r="M4" s="496"/>
      <c r="N4" s="46" t="s">
        <v>391</v>
      </c>
      <c r="O4" s="496"/>
      <c r="P4" s="496"/>
    </row>
    <row r="5" spans="1:17" ht="51.75" customHeight="1" thickBot="1" thickTop="1">
      <c r="A5" s="522" t="s">
        <v>8</v>
      </c>
      <c r="B5" s="523" t="s">
        <v>9</v>
      </c>
      <c r="C5" s="524" t="s">
        <v>1</v>
      </c>
      <c r="D5" s="524" t="s">
        <v>2</v>
      </c>
      <c r="E5" s="524" t="s">
        <v>3</v>
      </c>
      <c r="F5" s="524" t="s">
        <v>10</v>
      </c>
      <c r="G5" s="522" t="str">
        <f>NDPL!G5</f>
        <v>FINAL READING 31/04/2018</v>
      </c>
      <c r="H5" s="524" t="str">
        <f>NDPL!H5</f>
        <v>INTIAL READING 01/04/2018</v>
      </c>
      <c r="I5" s="524" t="s">
        <v>4</v>
      </c>
      <c r="J5" s="524" t="s">
        <v>5</v>
      </c>
      <c r="K5" s="524" t="s">
        <v>6</v>
      </c>
      <c r="L5" s="522" t="str">
        <f>NDPL!G5</f>
        <v>FINAL READING 31/04/2018</v>
      </c>
      <c r="M5" s="524" t="str">
        <f>NDPL!H5</f>
        <v>INTIAL READING 01/04/2018</v>
      </c>
      <c r="N5" s="524" t="s">
        <v>4</v>
      </c>
      <c r="O5" s="524" t="s">
        <v>5</v>
      </c>
      <c r="P5" s="524" t="s">
        <v>6</v>
      </c>
      <c r="Q5" s="525" t="s">
        <v>304</v>
      </c>
    </row>
    <row r="6" ht="14.25" thickBot="1" thickTop="1"/>
    <row r="7" spans="1:17" ht="24" customHeight="1" thickTop="1">
      <c r="A7" s="410" t="s">
        <v>228</v>
      </c>
      <c r="B7" s="58"/>
      <c r="C7" s="59"/>
      <c r="D7" s="59"/>
      <c r="E7" s="59"/>
      <c r="F7" s="59"/>
      <c r="G7" s="628"/>
      <c r="H7" s="626"/>
      <c r="I7" s="626"/>
      <c r="J7" s="626"/>
      <c r="K7" s="650"/>
      <c r="L7" s="651"/>
      <c r="M7" s="512"/>
      <c r="N7" s="626"/>
      <c r="O7" s="626"/>
      <c r="P7" s="652"/>
      <c r="Q7" s="558"/>
    </row>
    <row r="8" spans="1:17" ht="24" customHeight="1">
      <c r="A8" s="653" t="s">
        <v>212</v>
      </c>
      <c r="B8" s="86"/>
      <c r="C8" s="86"/>
      <c r="D8" s="86"/>
      <c r="E8" s="86"/>
      <c r="F8" s="86"/>
      <c r="G8" s="102"/>
      <c r="H8" s="629"/>
      <c r="I8" s="393"/>
      <c r="J8" s="393"/>
      <c r="K8" s="654"/>
      <c r="L8" s="394"/>
      <c r="M8" s="393"/>
      <c r="N8" s="393"/>
      <c r="O8" s="393"/>
      <c r="P8" s="655"/>
      <c r="Q8" s="460"/>
    </row>
    <row r="9" spans="1:17" ht="24" customHeight="1">
      <c r="A9" s="656" t="s">
        <v>213</v>
      </c>
      <c r="B9" s="86"/>
      <c r="C9" s="86"/>
      <c r="D9" s="86"/>
      <c r="E9" s="86"/>
      <c r="F9" s="86"/>
      <c r="G9" s="102"/>
      <c r="H9" s="629"/>
      <c r="I9" s="393"/>
      <c r="J9" s="393"/>
      <c r="K9" s="654"/>
      <c r="L9" s="394"/>
      <c r="M9" s="393"/>
      <c r="N9" s="393"/>
      <c r="O9" s="393"/>
      <c r="P9" s="655"/>
      <c r="Q9" s="460"/>
    </row>
    <row r="10" spans="1:17" ht="24" customHeight="1">
      <c r="A10" s="260">
        <v>1</v>
      </c>
      <c r="B10" s="262" t="s">
        <v>231</v>
      </c>
      <c r="C10" s="409">
        <v>5128430</v>
      </c>
      <c r="D10" s="264" t="s">
        <v>12</v>
      </c>
      <c r="E10" s="263" t="s">
        <v>341</v>
      </c>
      <c r="F10" s="264">
        <v>200</v>
      </c>
      <c r="G10" s="452">
        <v>3392</v>
      </c>
      <c r="H10" s="453">
        <v>3392</v>
      </c>
      <c r="I10" s="454">
        <f aca="true" t="shared" si="0" ref="I10:I15">G10-H10</f>
        <v>0</v>
      </c>
      <c r="J10" s="454">
        <f aca="true" t="shared" si="1" ref="J10:J15">$F10*I10</f>
        <v>0</v>
      </c>
      <c r="K10" s="475">
        <f aca="true" t="shared" si="2" ref="K10:K15">J10/1000000</f>
        <v>0</v>
      </c>
      <c r="L10" s="452">
        <v>25067</v>
      </c>
      <c r="M10" s="453">
        <v>22239</v>
      </c>
      <c r="N10" s="454">
        <f aca="true" t="shared" si="3" ref="N10:N15">L10-M10</f>
        <v>2828</v>
      </c>
      <c r="O10" s="454">
        <f aca="true" t="shared" si="4" ref="O10:O15">$F10*N10</f>
        <v>565600</v>
      </c>
      <c r="P10" s="476">
        <f aca="true" t="shared" si="5" ref="P10:P15">O10/1000000</f>
        <v>0.5656</v>
      </c>
      <c r="Q10" s="460"/>
    </row>
    <row r="11" spans="1:17" ht="24" customHeight="1">
      <c r="A11" s="260">
        <v>2</v>
      </c>
      <c r="B11" s="262" t="s">
        <v>232</v>
      </c>
      <c r="C11" s="409">
        <v>4864849</v>
      </c>
      <c r="D11" s="264" t="s">
        <v>12</v>
      </c>
      <c r="E11" s="263" t="s">
        <v>341</v>
      </c>
      <c r="F11" s="264">
        <v>1000</v>
      </c>
      <c r="G11" s="452">
        <v>1728</v>
      </c>
      <c r="H11" s="453">
        <v>1728</v>
      </c>
      <c r="I11" s="454">
        <f t="shared" si="0"/>
        <v>0</v>
      </c>
      <c r="J11" s="454">
        <f t="shared" si="1"/>
        <v>0</v>
      </c>
      <c r="K11" s="475">
        <f t="shared" si="2"/>
        <v>0</v>
      </c>
      <c r="L11" s="452">
        <v>42384</v>
      </c>
      <c r="M11" s="453">
        <v>42431</v>
      </c>
      <c r="N11" s="454">
        <f t="shared" si="3"/>
        <v>-47</v>
      </c>
      <c r="O11" s="454">
        <f t="shared" si="4"/>
        <v>-47000</v>
      </c>
      <c r="P11" s="476">
        <f t="shared" si="5"/>
        <v>-0.047</v>
      </c>
      <c r="Q11" s="460"/>
    </row>
    <row r="12" spans="1:17" ht="24" customHeight="1">
      <c r="A12" s="260">
        <v>3</v>
      </c>
      <c r="B12" s="262" t="s">
        <v>214</v>
      </c>
      <c r="C12" s="409">
        <v>4864846</v>
      </c>
      <c r="D12" s="264" t="s">
        <v>12</v>
      </c>
      <c r="E12" s="263" t="s">
        <v>341</v>
      </c>
      <c r="F12" s="264">
        <v>1000</v>
      </c>
      <c r="G12" s="452">
        <v>4249</v>
      </c>
      <c r="H12" s="453">
        <v>4249</v>
      </c>
      <c r="I12" s="454">
        <f t="shared" si="0"/>
        <v>0</v>
      </c>
      <c r="J12" s="454">
        <f t="shared" si="1"/>
        <v>0</v>
      </c>
      <c r="K12" s="475">
        <f t="shared" si="2"/>
        <v>0</v>
      </c>
      <c r="L12" s="452">
        <v>52295</v>
      </c>
      <c r="M12" s="453">
        <v>52313</v>
      </c>
      <c r="N12" s="454">
        <f t="shared" si="3"/>
        <v>-18</v>
      </c>
      <c r="O12" s="454">
        <f t="shared" si="4"/>
        <v>-18000</v>
      </c>
      <c r="P12" s="476">
        <f t="shared" si="5"/>
        <v>-0.018</v>
      </c>
      <c r="Q12" s="460"/>
    </row>
    <row r="13" spans="1:17" ht="24" customHeight="1">
      <c r="A13" s="260">
        <v>4</v>
      </c>
      <c r="B13" s="262" t="s">
        <v>215</v>
      </c>
      <c r="C13" s="409">
        <v>4864918</v>
      </c>
      <c r="D13" s="264" t="s">
        <v>12</v>
      </c>
      <c r="E13" s="263" t="s">
        <v>341</v>
      </c>
      <c r="F13" s="264">
        <v>400</v>
      </c>
      <c r="G13" s="452">
        <v>152</v>
      </c>
      <c r="H13" s="453">
        <v>152</v>
      </c>
      <c r="I13" s="454">
        <f t="shared" si="0"/>
        <v>0</v>
      </c>
      <c r="J13" s="454">
        <f t="shared" si="1"/>
        <v>0</v>
      </c>
      <c r="K13" s="475">
        <f t="shared" si="2"/>
        <v>0</v>
      </c>
      <c r="L13" s="452">
        <v>1670</v>
      </c>
      <c r="M13" s="453">
        <v>678</v>
      </c>
      <c r="N13" s="454">
        <f t="shared" si="3"/>
        <v>992</v>
      </c>
      <c r="O13" s="454">
        <f t="shared" si="4"/>
        <v>396800</v>
      </c>
      <c r="P13" s="476">
        <f t="shared" si="5"/>
        <v>0.3968</v>
      </c>
      <c r="Q13" s="460"/>
    </row>
    <row r="14" spans="1:17" ht="24" customHeight="1">
      <c r="A14" s="260">
        <v>5</v>
      </c>
      <c r="B14" s="262" t="s">
        <v>399</v>
      </c>
      <c r="C14" s="409">
        <v>4864850</v>
      </c>
      <c r="D14" s="264" t="s">
        <v>12</v>
      </c>
      <c r="E14" s="263" t="s">
        <v>341</v>
      </c>
      <c r="F14" s="264">
        <v>1000</v>
      </c>
      <c r="G14" s="452">
        <v>6468</v>
      </c>
      <c r="H14" s="453">
        <v>6467</v>
      </c>
      <c r="I14" s="454">
        <f t="shared" si="0"/>
        <v>1</v>
      </c>
      <c r="J14" s="454">
        <f t="shared" si="1"/>
        <v>1000</v>
      </c>
      <c r="K14" s="475">
        <f t="shared" si="2"/>
        <v>0.001</v>
      </c>
      <c r="L14" s="452">
        <v>12077</v>
      </c>
      <c r="M14" s="453">
        <v>12075</v>
      </c>
      <c r="N14" s="454">
        <f t="shared" si="3"/>
        <v>2</v>
      </c>
      <c r="O14" s="454">
        <f t="shared" si="4"/>
        <v>2000</v>
      </c>
      <c r="P14" s="476">
        <f t="shared" si="5"/>
        <v>0.002</v>
      </c>
      <c r="Q14" s="460"/>
    </row>
    <row r="15" spans="1:17" ht="24" customHeight="1">
      <c r="A15" s="260">
        <v>6</v>
      </c>
      <c r="B15" s="262" t="s">
        <v>398</v>
      </c>
      <c r="C15" s="409">
        <v>5128425</v>
      </c>
      <c r="D15" s="264" t="s">
        <v>12</v>
      </c>
      <c r="E15" s="263" t="s">
        <v>341</v>
      </c>
      <c r="F15" s="264">
        <v>400</v>
      </c>
      <c r="G15" s="452">
        <v>283</v>
      </c>
      <c r="H15" s="453">
        <v>283</v>
      </c>
      <c r="I15" s="454">
        <f t="shared" si="0"/>
        <v>0</v>
      </c>
      <c r="J15" s="454">
        <f t="shared" si="1"/>
        <v>0</v>
      </c>
      <c r="K15" s="475">
        <f t="shared" si="2"/>
        <v>0</v>
      </c>
      <c r="L15" s="452">
        <v>999604</v>
      </c>
      <c r="M15" s="453">
        <v>999257</v>
      </c>
      <c r="N15" s="454">
        <f t="shared" si="3"/>
        <v>347</v>
      </c>
      <c r="O15" s="454">
        <f t="shared" si="4"/>
        <v>138800</v>
      </c>
      <c r="P15" s="476">
        <f t="shared" si="5"/>
        <v>0.1388</v>
      </c>
      <c r="Q15" s="460"/>
    </row>
    <row r="16" spans="1:17" ht="24" customHeight="1">
      <c r="A16" s="657" t="s">
        <v>216</v>
      </c>
      <c r="B16" s="262"/>
      <c r="C16" s="409"/>
      <c r="D16" s="264"/>
      <c r="E16" s="262"/>
      <c r="F16" s="264"/>
      <c r="G16" s="658"/>
      <c r="H16" s="454"/>
      <c r="I16" s="454"/>
      <c r="J16" s="454"/>
      <c r="K16" s="475"/>
      <c r="L16" s="658"/>
      <c r="M16" s="454"/>
      <c r="N16" s="454"/>
      <c r="O16" s="454"/>
      <c r="P16" s="476"/>
      <c r="Q16" s="460"/>
    </row>
    <row r="17" spans="1:17" ht="24" customHeight="1">
      <c r="A17" s="260">
        <v>7</v>
      </c>
      <c r="B17" s="262" t="s">
        <v>233</v>
      </c>
      <c r="C17" s="409">
        <v>4864804</v>
      </c>
      <c r="D17" s="264" t="s">
        <v>12</v>
      </c>
      <c r="E17" s="263" t="s">
        <v>341</v>
      </c>
      <c r="F17" s="264">
        <v>200</v>
      </c>
      <c r="G17" s="452">
        <v>997446</v>
      </c>
      <c r="H17" s="453">
        <v>997373</v>
      </c>
      <c r="I17" s="454">
        <f>G17-H17</f>
        <v>73</v>
      </c>
      <c r="J17" s="454">
        <f>$F17*I17</f>
        <v>14600</v>
      </c>
      <c r="K17" s="475">
        <f>J17/1000000</f>
        <v>0.0146</v>
      </c>
      <c r="L17" s="452">
        <v>999125</v>
      </c>
      <c r="M17" s="453">
        <v>999125</v>
      </c>
      <c r="N17" s="454">
        <f>L17-M17</f>
        <v>0</v>
      </c>
      <c r="O17" s="454">
        <f>$F17*N17</f>
        <v>0</v>
      </c>
      <c r="P17" s="476">
        <f>O17/1000000</f>
        <v>0</v>
      </c>
      <c r="Q17" s="460"/>
    </row>
    <row r="18" spans="1:17" ht="24" customHeight="1">
      <c r="A18" s="260">
        <v>8</v>
      </c>
      <c r="B18" s="262" t="s">
        <v>232</v>
      </c>
      <c r="C18" s="409">
        <v>4864845</v>
      </c>
      <c r="D18" s="264" t="s">
        <v>12</v>
      </c>
      <c r="E18" s="263" t="s">
        <v>341</v>
      </c>
      <c r="F18" s="264">
        <v>1000</v>
      </c>
      <c r="G18" s="452">
        <v>1068</v>
      </c>
      <c r="H18" s="453">
        <v>1051</v>
      </c>
      <c r="I18" s="454">
        <f>G18-H18</f>
        <v>17</v>
      </c>
      <c r="J18" s="454">
        <f>$F18*I18</f>
        <v>17000</v>
      </c>
      <c r="K18" s="475">
        <f>J18/1000000</f>
        <v>0.017</v>
      </c>
      <c r="L18" s="452">
        <v>11</v>
      </c>
      <c r="M18" s="453">
        <v>11</v>
      </c>
      <c r="N18" s="454">
        <f>L18-M18</f>
        <v>0</v>
      </c>
      <c r="O18" s="454">
        <f>$F18*N18</f>
        <v>0</v>
      </c>
      <c r="P18" s="476">
        <f>O18/1000000</f>
        <v>0</v>
      </c>
      <c r="Q18" s="460"/>
    </row>
    <row r="19" spans="1:17" ht="24" customHeight="1">
      <c r="A19" s="261"/>
      <c r="B19" s="659" t="s">
        <v>227</v>
      </c>
      <c r="C19" s="660"/>
      <c r="D19" s="264"/>
      <c r="E19" s="262"/>
      <c r="F19" s="278"/>
      <c r="G19" s="394"/>
      <c r="H19" s="393"/>
      <c r="I19" s="393"/>
      <c r="J19" s="393"/>
      <c r="K19" s="661">
        <f>SUM(K10:K18)</f>
        <v>0.032600000000000004</v>
      </c>
      <c r="L19" s="662"/>
      <c r="M19" s="663"/>
      <c r="N19" s="663"/>
      <c r="O19" s="663"/>
      <c r="P19" s="664">
        <f>SUM(P10:P18)</f>
        <v>1.0382</v>
      </c>
      <c r="Q19" s="460"/>
    </row>
    <row r="20" spans="1:17" ht="24" customHeight="1">
      <c r="A20" s="261"/>
      <c r="B20" s="149"/>
      <c r="C20" s="660"/>
      <c r="D20" s="264"/>
      <c r="E20" s="262"/>
      <c r="F20" s="278"/>
      <c r="G20" s="394"/>
      <c r="H20" s="393"/>
      <c r="I20" s="393"/>
      <c r="J20" s="393"/>
      <c r="K20" s="665"/>
      <c r="L20" s="394"/>
      <c r="M20" s="393"/>
      <c r="N20" s="393"/>
      <c r="O20" s="393"/>
      <c r="P20" s="666"/>
      <c r="Q20" s="460"/>
    </row>
    <row r="21" spans="1:17" ht="24" customHeight="1">
      <c r="A21" s="657" t="s">
        <v>217</v>
      </c>
      <c r="B21" s="86"/>
      <c r="C21" s="667"/>
      <c r="D21" s="278"/>
      <c r="E21" s="86"/>
      <c r="F21" s="278"/>
      <c r="G21" s="394"/>
      <c r="H21" s="393"/>
      <c r="I21" s="393"/>
      <c r="J21" s="393"/>
      <c r="K21" s="654"/>
      <c r="L21" s="394"/>
      <c r="M21" s="393"/>
      <c r="N21" s="393"/>
      <c r="O21" s="393"/>
      <c r="P21" s="655"/>
      <c r="Q21" s="460"/>
    </row>
    <row r="22" spans="1:17" ht="24" customHeight="1">
      <c r="A22" s="261"/>
      <c r="B22" s="86"/>
      <c r="C22" s="667"/>
      <c r="D22" s="278"/>
      <c r="E22" s="86"/>
      <c r="F22" s="278"/>
      <c r="G22" s="394"/>
      <c r="H22" s="393"/>
      <c r="I22" s="393"/>
      <c r="J22" s="393"/>
      <c r="K22" s="654"/>
      <c r="L22" s="394"/>
      <c r="M22" s="393"/>
      <c r="N22" s="393"/>
      <c r="O22" s="393"/>
      <c r="P22" s="655"/>
      <c r="Q22" s="460"/>
    </row>
    <row r="23" spans="1:17" ht="24" customHeight="1">
      <c r="A23" s="260">
        <v>9</v>
      </c>
      <c r="B23" s="86" t="s">
        <v>218</v>
      </c>
      <c r="C23" s="409">
        <v>4865065</v>
      </c>
      <c r="D23" s="278" t="s">
        <v>12</v>
      </c>
      <c r="E23" s="263" t="s">
        <v>341</v>
      </c>
      <c r="F23" s="264">
        <v>100</v>
      </c>
      <c r="G23" s="452">
        <v>3437</v>
      </c>
      <c r="H23" s="453">
        <v>3438</v>
      </c>
      <c r="I23" s="454">
        <f aca="true" t="shared" si="6" ref="I23:I29">G23-H23</f>
        <v>-1</v>
      </c>
      <c r="J23" s="454">
        <f aca="true" t="shared" si="7" ref="J23:J29">$F23*I23</f>
        <v>-100</v>
      </c>
      <c r="K23" s="475">
        <f aca="true" t="shared" si="8" ref="K23:K29">J23/1000000</f>
        <v>-0.0001</v>
      </c>
      <c r="L23" s="452">
        <v>34490</v>
      </c>
      <c r="M23" s="453">
        <v>34490</v>
      </c>
      <c r="N23" s="454">
        <f aca="true" t="shared" si="9" ref="N23:N29">L23-M23</f>
        <v>0</v>
      </c>
      <c r="O23" s="454">
        <f aca="true" t="shared" si="10" ref="O23:O29">$F23*N23</f>
        <v>0</v>
      </c>
      <c r="P23" s="476">
        <f aca="true" t="shared" si="11" ref="P23:P29">O23/1000000</f>
        <v>0</v>
      </c>
      <c r="Q23" s="460"/>
    </row>
    <row r="24" spans="1:17" ht="24" customHeight="1">
      <c r="A24" s="260">
        <v>10</v>
      </c>
      <c r="B24" s="86" t="s">
        <v>219</v>
      </c>
      <c r="C24" s="409">
        <v>4865066</v>
      </c>
      <c r="D24" s="278" t="s">
        <v>12</v>
      </c>
      <c r="E24" s="263" t="s">
        <v>341</v>
      </c>
      <c r="F24" s="264">
        <v>100</v>
      </c>
      <c r="G24" s="452">
        <v>59371</v>
      </c>
      <c r="H24" s="453">
        <v>59371</v>
      </c>
      <c r="I24" s="454">
        <f t="shared" si="6"/>
        <v>0</v>
      </c>
      <c r="J24" s="454">
        <f t="shared" si="7"/>
        <v>0</v>
      </c>
      <c r="K24" s="475">
        <f t="shared" si="8"/>
        <v>0</v>
      </c>
      <c r="L24" s="452">
        <v>92570</v>
      </c>
      <c r="M24" s="453">
        <v>91906</v>
      </c>
      <c r="N24" s="454">
        <f t="shared" si="9"/>
        <v>664</v>
      </c>
      <c r="O24" s="454">
        <f t="shared" si="10"/>
        <v>66400</v>
      </c>
      <c r="P24" s="476">
        <f t="shared" si="11"/>
        <v>0.0664</v>
      </c>
      <c r="Q24" s="460"/>
    </row>
    <row r="25" spans="1:17" ht="24" customHeight="1">
      <c r="A25" s="260">
        <v>11</v>
      </c>
      <c r="B25" s="86" t="s">
        <v>220</v>
      </c>
      <c r="C25" s="409">
        <v>4865067</v>
      </c>
      <c r="D25" s="278" t="s">
        <v>12</v>
      </c>
      <c r="E25" s="263" t="s">
        <v>341</v>
      </c>
      <c r="F25" s="264">
        <v>100</v>
      </c>
      <c r="G25" s="452">
        <v>78162</v>
      </c>
      <c r="H25" s="453">
        <v>78160</v>
      </c>
      <c r="I25" s="454">
        <f t="shared" si="6"/>
        <v>2</v>
      </c>
      <c r="J25" s="454">
        <f t="shared" si="7"/>
        <v>200</v>
      </c>
      <c r="K25" s="475">
        <f t="shared" si="8"/>
        <v>0.0002</v>
      </c>
      <c r="L25" s="452">
        <v>17726</v>
      </c>
      <c r="M25" s="453">
        <v>16991</v>
      </c>
      <c r="N25" s="454">
        <f t="shared" si="9"/>
        <v>735</v>
      </c>
      <c r="O25" s="454">
        <f t="shared" si="10"/>
        <v>73500</v>
      </c>
      <c r="P25" s="476">
        <f t="shared" si="11"/>
        <v>0.0735</v>
      </c>
      <c r="Q25" s="460"/>
    </row>
    <row r="26" spans="1:17" ht="24" customHeight="1">
      <c r="A26" s="260">
        <v>12</v>
      </c>
      <c r="B26" s="86" t="s">
        <v>221</v>
      </c>
      <c r="C26" s="409">
        <v>4865078</v>
      </c>
      <c r="D26" s="278" t="s">
        <v>12</v>
      </c>
      <c r="E26" s="263" t="s">
        <v>341</v>
      </c>
      <c r="F26" s="264">
        <v>100</v>
      </c>
      <c r="G26" s="452">
        <v>65242</v>
      </c>
      <c r="H26" s="453">
        <v>65242</v>
      </c>
      <c r="I26" s="454">
        <f t="shared" si="6"/>
        <v>0</v>
      </c>
      <c r="J26" s="454">
        <f t="shared" si="7"/>
        <v>0</v>
      </c>
      <c r="K26" s="475">
        <f t="shared" si="8"/>
        <v>0</v>
      </c>
      <c r="L26" s="452">
        <v>115464</v>
      </c>
      <c r="M26" s="453">
        <v>113903</v>
      </c>
      <c r="N26" s="454">
        <f t="shared" si="9"/>
        <v>1561</v>
      </c>
      <c r="O26" s="454">
        <f t="shared" si="10"/>
        <v>156100</v>
      </c>
      <c r="P26" s="476">
        <f t="shared" si="11"/>
        <v>0.1561</v>
      </c>
      <c r="Q26" s="460"/>
    </row>
    <row r="27" spans="1:17" ht="19.5" customHeight="1">
      <c r="A27" s="260">
        <v>13</v>
      </c>
      <c r="B27" s="86" t="s">
        <v>221</v>
      </c>
      <c r="C27" s="506">
        <v>4902599</v>
      </c>
      <c r="D27" s="779" t="s">
        <v>12</v>
      </c>
      <c r="E27" s="263" t="s">
        <v>341</v>
      </c>
      <c r="F27" s="780">
        <v>1000</v>
      </c>
      <c r="G27" s="452">
        <v>0</v>
      </c>
      <c r="H27" s="453">
        <v>0</v>
      </c>
      <c r="I27" s="454">
        <f t="shared" si="6"/>
        <v>0</v>
      </c>
      <c r="J27" s="454">
        <f t="shared" si="7"/>
        <v>0</v>
      </c>
      <c r="K27" s="475">
        <f t="shared" si="8"/>
        <v>0</v>
      </c>
      <c r="L27" s="452">
        <v>0</v>
      </c>
      <c r="M27" s="453">
        <v>0</v>
      </c>
      <c r="N27" s="454">
        <f t="shared" si="9"/>
        <v>0</v>
      </c>
      <c r="O27" s="454">
        <f t="shared" si="10"/>
        <v>0</v>
      </c>
      <c r="P27" s="476">
        <f t="shared" si="11"/>
        <v>0</v>
      </c>
      <c r="Q27" s="478"/>
    </row>
    <row r="28" spans="1:17" ht="24" customHeight="1">
      <c r="A28" s="260">
        <v>14</v>
      </c>
      <c r="B28" s="86" t="s">
        <v>222</v>
      </c>
      <c r="C28" s="409">
        <v>4902552</v>
      </c>
      <c r="D28" s="278" t="s">
        <v>12</v>
      </c>
      <c r="E28" s="263" t="s">
        <v>341</v>
      </c>
      <c r="F28" s="781">
        <v>75</v>
      </c>
      <c r="G28" s="452">
        <v>629</v>
      </c>
      <c r="H28" s="284">
        <v>629</v>
      </c>
      <c r="I28" s="454">
        <f>G28-H28</f>
        <v>0</v>
      </c>
      <c r="J28" s="454">
        <f t="shared" si="7"/>
        <v>0</v>
      </c>
      <c r="K28" s="475">
        <f t="shared" si="8"/>
        <v>0</v>
      </c>
      <c r="L28" s="452">
        <v>1314</v>
      </c>
      <c r="M28" s="284">
        <v>1312</v>
      </c>
      <c r="N28" s="454">
        <f>L28-M28</f>
        <v>2</v>
      </c>
      <c r="O28" s="454">
        <f t="shared" si="10"/>
        <v>150</v>
      </c>
      <c r="P28" s="476">
        <f t="shared" si="11"/>
        <v>0.00015</v>
      </c>
      <c r="Q28" s="460"/>
    </row>
    <row r="29" spans="1:17" ht="24" customHeight="1">
      <c r="A29" s="260">
        <v>15</v>
      </c>
      <c r="B29" s="86" t="s">
        <v>222</v>
      </c>
      <c r="C29" s="409">
        <v>4865075</v>
      </c>
      <c r="D29" s="278" t="s">
        <v>12</v>
      </c>
      <c r="E29" s="263" t="s">
        <v>341</v>
      </c>
      <c r="F29" s="264">
        <v>100</v>
      </c>
      <c r="G29" s="452">
        <v>10281</v>
      </c>
      <c r="H29" s="284">
        <v>10281</v>
      </c>
      <c r="I29" s="454">
        <f t="shared" si="6"/>
        <v>0</v>
      </c>
      <c r="J29" s="454">
        <f t="shared" si="7"/>
        <v>0</v>
      </c>
      <c r="K29" s="475">
        <f t="shared" si="8"/>
        <v>0</v>
      </c>
      <c r="L29" s="452">
        <v>3989</v>
      </c>
      <c r="M29" s="284">
        <v>3989</v>
      </c>
      <c r="N29" s="454">
        <f t="shared" si="9"/>
        <v>0</v>
      </c>
      <c r="O29" s="454">
        <f t="shared" si="10"/>
        <v>0</v>
      </c>
      <c r="P29" s="476">
        <f t="shared" si="11"/>
        <v>0</v>
      </c>
      <c r="Q29" s="471"/>
    </row>
    <row r="30" spans="1:17" ht="24" customHeight="1">
      <c r="A30" s="657" t="s">
        <v>223</v>
      </c>
      <c r="B30" s="149"/>
      <c r="C30" s="668"/>
      <c r="D30" s="149"/>
      <c r="E30" s="86"/>
      <c r="F30" s="264"/>
      <c r="G30" s="658"/>
      <c r="H30" s="454"/>
      <c r="I30" s="454"/>
      <c r="J30" s="454"/>
      <c r="K30" s="669">
        <f>SUM(K23:K29)</f>
        <v>0.0001</v>
      </c>
      <c r="L30" s="658"/>
      <c r="M30" s="454"/>
      <c r="N30" s="454"/>
      <c r="O30" s="454"/>
      <c r="P30" s="670">
        <f>SUM(P23:P29)</f>
        <v>0.29614999999999997</v>
      </c>
      <c r="Q30" s="460"/>
    </row>
    <row r="31" spans="1:17" ht="24" customHeight="1">
      <c r="A31" s="411" t="s">
        <v>229</v>
      </c>
      <c r="B31" s="149"/>
      <c r="C31" s="668"/>
      <c r="D31" s="149"/>
      <c r="E31" s="86"/>
      <c r="F31" s="264"/>
      <c r="G31" s="658"/>
      <c r="H31" s="454"/>
      <c r="I31" s="454"/>
      <c r="J31" s="454"/>
      <c r="K31" s="669"/>
      <c r="L31" s="658"/>
      <c r="M31" s="454"/>
      <c r="N31" s="454"/>
      <c r="O31" s="454"/>
      <c r="P31" s="670"/>
      <c r="Q31" s="460"/>
    </row>
    <row r="32" spans="1:17" ht="24" customHeight="1">
      <c r="A32" s="653" t="s">
        <v>224</v>
      </c>
      <c r="B32" s="86"/>
      <c r="C32" s="531"/>
      <c r="D32" s="86"/>
      <c r="E32" s="86"/>
      <c r="F32" s="278"/>
      <c r="G32" s="658"/>
      <c r="H32" s="454"/>
      <c r="I32" s="454"/>
      <c r="J32" s="454"/>
      <c r="K32" s="475"/>
      <c r="L32" s="658"/>
      <c r="M32" s="454"/>
      <c r="N32" s="454"/>
      <c r="O32" s="454"/>
      <c r="P32" s="476"/>
      <c r="Q32" s="460"/>
    </row>
    <row r="33" spans="1:17" ht="24" customHeight="1">
      <c r="A33" s="260">
        <v>16</v>
      </c>
      <c r="B33" s="671" t="s">
        <v>225</v>
      </c>
      <c r="C33" s="668">
        <v>4902545</v>
      </c>
      <c r="D33" s="264" t="s">
        <v>12</v>
      </c>
      <c r="E33" s="263" t="s">
        <v>341</v>
      </c>
      <c r="F33" s="264">
        <v>50</v>
      </c>
      <c r="G33" s="452">
        <v>0</v>
      </c>
      <c r="H33" s="453">
        <v>0</v>
      </c>
      <c r="I33" s="454">
        <f>G33-H33</f>
        <v>0</v>
      </c>
      <c r="J33" s="454">
        <f>$F33*I33</f>
        <v>0</v>
      </c>
      <c r="K33" s="475">
        <f>J33/1000000</f>
        <v>0</v>
      </c>
      <c r="L33" s="452">
        <v>0</v>
      </c>
      <c r="M33" s="453">
        <v>0</v>
      </c>
      <c r="N33" s="454">
        <f>L33-M33</f>
        <v>0</v>
      </c>
      <c r="O33" s="454">
        <f>$F33*N33</f>
        <v>0</v>
      </c>
      <c r="P33" s="476">
        <f>O33/1000000</f>
        <v>0</v>
      </c>
      <c r="Q33" s="460"/>
    </row>
    <row r="34" spans="1:17" ht="24" customHeight="1">
      <c r="A34" s="657" t="s">
        <v>226</v>
      </c>
      <c r="B34" s="149"/>
      <c r="C34" s="672"/>
      <c r="D34" s="671"/>
      <c r="E34" s="86"/>
      <c r="F34" s="264"/>
      <c r="G34" s="102"/>
      <c r="H34" s="393"/>
      <c r="I34" s="393"/>
      <c r="J34" s="393"/>
      <c r="K34" s="661">
        <f>SUM(K33)</f>
        <v>0</v>
      </c>
      <c r="L34" s="394"/>
      <c r="M34" s="393"/>
      <c r="N34" s="393"/>
      <c r="O34" s="393"/>
      <c r="P34" s="664">
        <f>SUM(P33)</f>
        <v>0</v>
      </c>
      <c r="Q34" s="460"/>
    </row>
    <row r="35" spans="1:17" ht="19.5" customHeight="1" thickBot="1">
      <c r="A35" s="70"/>
      <c r="B35" s="71"/>
      <c r="C35" s="72"/>
      <c r="D35" s="73"/>
      <c r="E35" s="74"/>
      <c r="F35" s="74"/>
      <c r="G35" s="75"/>
      <c r="H35" s="513"/>
      <c r="I35" s="513"/>
      <c r="J35" s="513"/>
      <c r="K35" s="673"/>
      <c r="L35" s="674"/>
      <c r="M35" s="513"/>
      <c r="N35" s="513"/>
      <c r="O35" s="513"/>
      <c r="P35" s="675"/>
      <c r="Q35" s="569"/>
    </row>
    <row r="36" spans="1:16" ht="13.5" thickTop="1">
      <c r="A36" s="69"/>
      <c r="B36" s="77"/>
      <c r="C36" s="61"/>
      <c r="D36" s="63"/>
      <c r="E36" s="62"/>
      <c r="F36" s="62"/>
      <c r="G36" s="78"/>
      <c r="H36" s="629"/>
      <c r="I36" s="393"/>
      <c r="J36" s="393"/>
      <c r="K36" s="654"/>
      <c r="L36" s="629"/>
      <c r="M36" s="629"/>
      <c r="N36" s="393"/>
      <c r="O36" s="393"/>
      <c r="P36" s="676"/>
    </row>
    <row r="37" spans="1:16" ht="12.75">
      <c r="A37" s="69"/>
      <c r="B37" s="77"/>
      <c r="C37" s="61"/>
      <c r="D37" s="63"/>
      <c r="E37" s="62"/>
      <c r="F37" s="62"/>
      <c r="G37" s="78"/>
      <c r="H37" s="629"/>
      <c r="I37" s="393"/>
      <c r="J37" s="393"/>
      <c r="K37" s="654"/>
      <c r="L37" s="629"/>
      <c r="M37" s="629"/>
      <c r="N37" s="393"/>
      <c r="O37" s="393"/>
      <c r="P37" s="676"/>
    </row>
    <row r="38" spans="1:16" ht="12.75">
      <c r="A38" s="629"/>
      <c r="B38" s="504"/>
      <c r="C38" s="504"/>
      <c r="D38" s="504"/>
      <c r="E38" s="504"/>
      <c r="F38" s="504"/>
      <c r="G38" s="504"/>
      <c r="H38" s="504"/>
      <c r="I38" s="504"/>
      <c r="J38" s="504"/>
      <c r="K38" s="677"/>
      <c r="L38" s="504"/>
      <c r="M38" s="504"/>
      <c r="N38" s="504"/>
      <c r="O38" s="504"/>
      <c r="P38" s="678"/>
    </row>
    <row r="39" spans="1:16" ht="20.25">
      <c r="A39" s="165"/>
      <c r="B39" s="659" t="s">
        <v>223</v>
      </c>
      <c r="C39" s="679"/>
      <c r="D39" s="679"/>
      <c r="E39" s="679"/>
      <c r="F39" s="679"/>
      <c r="G39" s="679"/>
      <c r="H39" s="679"/>
      <c r="I39" s="679"/>
      <c r="J39" s="679"/>
      <c r="K39" s="661">
        <f>K30-K34</f>
        <v>0.0001</v>
      </c>
      <c r="L39" s="680"/>
      <c r="M39" s="680"/>
      <c r="N39" s="680"/>
      <c r="O39" s="680"/>
      <c r="P39" s="681">
        <f>P30-P34</f>
        <v>0.29614999999999997</v>
      </c>
    </row>
    <row r="40" spans="1:16" ht="20.25">
      <c r="A40" s="94"/>
      <c r="B40" s="659" t="s">
        <v>227</v>
      </c>
      <c r="C40" s="667"/>
      <c r="D40" s="667"/>
      <c r="E40" s="667"/>
      <c r="F40" s="667"/>
      <c r="G40" s="667"/>
      <c r="H40" s="667"/>
      <c r="I40" s="667"/>
      <c r="J40" s="667"/>
      <c r="K40" s="661">
        <f>K19</f>
        <v>0.032600000000000004</v>
      </c>
      <c r="L40" s="680"/>
      <c r="M40" s="680"/>
      <c r="N40" s="680"/>
      <c r="O40" s="680"/>
      <c r="P40" s="681">
        <f>P19</f>
        <v>1.0382</v>
      </c>
    </row>
    <row r="41" spans="1:16" ht="18">
      <c r="A41" s="94"/>
      <c r="B41" s="86"/>
      <c r="C41" s="90"/>
      <c r="D41" s="90"/>
      <c r="E41" s="90"/>
      <c r="F41" s="90"/>
      <c r="G41" s="90"/>
      <c r="H41" s="90"/>
      <c r="I41" s="90"/>
      <c r="J41" s="90"/>
      <c r="K41" s="682"/>
      <c r="L41" s="683"/>
      <c r="M41" s="683"/>
      <c r="N41" s="683"/>
      <c r="O41" s="683"/>
      <c r="P41" s="684"/>
    </row>
    <row r="42" spans="1:16" ht="3" customHeight="1">
      <c r="A42" s="94"/>
      <c r="B42" s="86"/>
      <c r="C42" s="90"/>
      <c r="D42" s="90"/>
      <c r="E42" s="90"/>
      <c r="F42" s="90"/>
      <c r="G42" s="90"/>
      <c r="H42" s="90"/>
      <c r="I42" s="90"/>
      <c r="J42" s="90"/>
      <c r="K42" s="682"/>
      <c r="L42" s="683"/>
      <c r="M42" s="683"/>
      <c r="N42" s="683"/>
      <c r="O42" s="683"/>
      <c r="P42" s="684"/>
    </row>
    <row r="43" spans="1:16" ht="23.25">
      <c r="A43" s="94"/>
      <c r="B43" s="390" t="s">
        <v>230</v>
      </c>
      <c r="C43" s="685"/>
      <c r="D43" s="3"/>
      <c r="E43" s="3"/>
      <c r="F43" s="3"/>
      <c r="G43" s="3"/>
      <c r="H43" s="3"/>
      <c r="I43" s="3"/>
      <c r="J43" s="3"/>
      <c r="K43" s="686">
        <f>SUM(K39:K42)</f>
        <v>0.03270000000000001</v>
      </c>
      <c r="L43" s="687"/>
      <c r="M43" s="687"/>
      <c r="N43" s="687"/>
      <c r="O43" s="687"/>
      <c r="P43" s="688">
        <f>SUM(P39:P42)</f>
        <v>1.33435</v>
      </c>
    </row>
    <row r="44" ht="12.75">
      <c r="K44" s="689"/>
    </row>
    <row r="45" ht="13.5" thickBot="1">
      <c r="K45" s="689"/>
    </row>
    <row r="46" spans="1:17" ht="12.75">
      <c r="A46" s="575"/>
      <c r="B46" s="576"/>
      <c r="C46" s="576"/>
      <c r="D46" s="576"/>
      <c r="E46" s="576"/>
      <c r="F46" s="576"/>
      <c r="G46" s="576"/>
      <c r="H46" s="570"/>
      <c r="I46" s="570"/>
      <c r="J46" s="570"/>
      <c r="K46" s="570"/>
      <c r="L46" s="570"/>
      <c r="M46" s="570"/>
      <c r="N46" s="570"/>
      <c r="O46" s="570"/>
      <c r="P46" s="570"/>
      <c r="Q46" s="571"/>
    </row>
    <row r="47" spans="1:17" ht="23.25">
      <c r="A47" s="577" t="s">
        <v>322</v>
      </c>
      <c r="B47" s="578"/>
      <c r="C47" s="578"/>
      <c r="D47" s="578"/>
      <c r="E47" s="578"/>
      <c r="F47" s="578"/>
      <c r="G47" s="578"/>
      <c r="H47" s="496"/>
      <c r="I47" s="496"/>
      <c r="J47" s="496"/>
      <c r="K47" s="496"/>
      <c r="L47" s="496"/>
      <c r="M47" s="496"/>
      <c r="N47" s="496"/>
      <c r="O47" s="496"/>
      <c r="P47" s="496"/>
      <c r="Q47" s="572"/>
    </row>
    <row r="48" spans="1:17" ht="12.75">
      <c r="A48" s="579"/>
      <c r="B48" s="578"/>
      <c r="C48" s="578"/>
      <c r="D48" s="578"/>
      <c r="E48" s="578"/>
      <c r="F48" s="578"/>
      <c r="G48" s="578"/>
      <c r="H48" s="496"/>
      <c r="I48" s="496"/>
      <c r="J48" s="496"/>
      <c r="K48" s="496"/>
      <c r="L48" s="496"/>
      <c r="M48" s="496"/>
      <c r="N48" s="496"/>
      <c r="O48" s="496"/>
      <c r="P48" s="496"/>
      <c r="Q48" s="572"/>
    </row>
    <row r="49" spans="1:17" ht="18">
      <c r="A49" s="580"/>
      <c r="B49" s="581"/>
      <c r="C49" s="581"/>
      <c r="D49" s="581"/>
      <c r="E49" s="581"/>
      <c r="F49" s="581"/>
      <c r="G49" s="581"/>
      <c r="H49" s="496"/>
      <c r="I49" s="496"/>
      <c r="J49" s="568"/>
      <c r="K49" s="690" t="s">
        <v>334</v>
      </c>
      <c r="L49" s="496"/>
      <c r="M49" s="496"/>
      <c r="N49" s="496"/>
      <c r="O49" s="496"/>
      <c r="P49" s="691" t="s">
        <v>335</v>
      </c>
      <c r="Q49" s="572"/>
    </row>
    <row r="50" spans="1:17" ht="12.75">
      <c r="A50" s="583"/>
      <c r="B50" s="94"/>
      <c r="C50" s="94"/>
      <c r="D50" s="94"/>
      <c r="E50" s="94"/>
      <c r="F50" s="94"/>
      <c r="G50" s="94"/>
      <c r="H50" s="496"/>
      <c r="I50" s="496"/>
      <c r="J50" s="496"/>
      <c r="K50" s="496"/>
      <c r="L50" s="496"/>
      <c r="M50" s="496"/>
      <c r="N50" s="496"/>
      <c r="O50" s="496"/>
      <c r="P50" s="496"/>
      <c r="Q50" s="572"/>
    </row>
    <row r="51" spans="1:17" ht="12.75">
      <c r="A51" s="583"/>
      <c r="B51" s="94"/>
      <c r="C51" s="94"/>
      <c r="D51" s="94"/>
      <c r="E51" s="94"/>
      <c r="F51" s="94"/>
      <c r="G51" s="94"/>
      <c r="H51" s="496"/>
      <c r="I51" s="496"/>
      <c r="J51" s="496"/>
      <c r="K51" s="496"/>
      <c r="L51" s="496"/>
      <c r="M51" s="496"/>
      <c r="N51" s="496"/>
      <c r="O51" s="496"/>
      <c r="P51" s="496"/>
      <c r="Q51" s="572"/>
    </row>
    <row r="52" spans="1:17" ht="23.25">
      <c r="A52" s="577" t="s">
        <v>325</v>
      </c>
      <c r="B52" s="585"/>
      <c r="C52" s="585"/>
      <c r="D52" s="586"/>
      <c r="E52" s="586"/>
      <c r="F52" s="587"/>
      <c r="G52" s="586"/>
      <c r="H52" s="496"/>
      <c r="I52" s="496"/>
      <c r="J52" s="496"/>
      <c r="K52" s="692">
        <f>K43</f>
        <v>0.03270000000000001</v>
      </c>
      <c r="L52" s="581" t="s">
        <v>323</v>
      </c>
      <c r="M52" s="496"/>
      <c r="N52" s="496"/>
      <c r="O52" s="496"/>
      <c r="P52" s="692">
        <f>P43</f>
        <v>1.33435</v>
      </c>
      <c r="Q52" s="693" t="s">
        <v>323</v>
      </c>
    </row>
    <row r="53" spans="1:17" ht="23.25">
      <c r="A53" s="694"/>
      <c r="B53" s="591"/>
      <c r="C53" s="591"/>
      <c r="D53" s="578"/>
      <c r="E53" s="578"/>
      <c r="F53" s="592"/>
      <c r="G53" s="578"/>
      <c r="H53" s="496"/>
      <c r="I53" s="496"/>
      <c r="J53" s="496"/>
      <c r="K53" s="687"/>
      <c r="L53" s="641"/>
      <c r="M53" s="496"/>
      <c r="N53" s="496"/>
      <c r="O53" s="496"/>
      <c r="P53" s="687"/>
      <c r="Q53" s="695"/>
    </row>
    <row r="54" spans="1:17" ht="23.25">
      <c r="A54" s="696" t="s">
        <v>324</v>
      </c>
      <c r="B54" s="45"/>
      <c r="C54" s="45"/>
      <c r="D54" s="578"/>
      <c r="E54" s="578"/>
      <c r="F54" s="595"/>
      <c r="G54" s="586"/>
      <c r="H54" s="496"/>
      <c r="I54" s="496"/>
      <c r="J54" s="496"/>
      <c r="K54" s="692">
        <f>'STEPPED UP GENCO'!K43</f>
        <v>0.026611299</v>
      </c>
      <c r="L54" s="581" t="s">
        <v>323</v>
      </c>
      <c r="M54" s="496"/>
      <c r="N54" s="496"/>
      <c r="O54" s="496"/>
      <c r="P54" s="692">
        <f>'STEPPED UP GENCO'!P43</f>
        <v>-0.0201958614</v>
      </c>
      <c r="Q54" s="693" t="s">
        <v>323</v>
      </c>
    </row>
    <row r="55" spans="1:17" ht="6.75" customHeight="1">
      <c r="A55" s="596"/>
      <c r="B55" s="496"/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572"/>
    </row>
    <row r="56" spans="1:17" ht="6.75" customHeight="1">
      <c r="A56" s="596"/>
      <c r="B56" s="496"/>
      <c r="C56" s="496"/>
      <c r="D56" s="496"/>
      <c r="E56" s="496"/>
      <c r="F56" s="496"/>
      <c r="G56" s="496"/>
      <c r="H56" s="496"/>
      <c r="I56" s="496"/>
      <c r="J56" s="496"/>
      <c r="K56" s="496"/>
      <c r="L56" s="496"/>
      <c r="M56" s="496"/>
      <c r="N56" s="496"/>
      <c r="O56" s="496"/>
      <c r="P56" s="496"/>
      <c r="Q56" s="572"/>
    </row>
    <row r="57" spans="1:17" ht="6.75" customHeight="1">
      <c r="A57" s="596"/>
      <c r="B57" s="496"/>
      <c r="C57" s="496"/>
      <c r="D57" s="496"/>
      <c r="E57" s="496"/>
      <c r="F57" s="496"/>
      <c r="G57" s="496"/>
      <c r="H57" s="496"/>
      <c r="I57" s="496"/>
      <c r="J57" s="496"/>
      <c r="K57" s="496"/>
      <c r="L57" s="496"/>
      <c r="M57" s="496"/>
      <c r="N57" s="496"/>
      <c r="O57" s="496"/>
      <c r="P57" s="496"/>
      <c r="Q57" s="572"/>
    </row>
    <row r="58" spans="1:17" ht="26.25" customHeight="1">
      <c r="A58" s="596"/>
      <c r="B58" s="496"/>
      <c r="C58" s="496"/>
      <c r="D58" s="496"/>
      <c r="E58" s="496"/>
      <c r="F58" s="496"/>
      <c r="G58" s="496"/>
      <c r="H58" s="585"/>
      <c r="I58" s="585"/>
      <c r="J58" s="697" t="s">
        <v>326</v>
      </c>
      <c r="K58" s="692">
        <f>SUM(K52:K57)</f>
        <v>0.05931129900000001</v>
      </c>
      <c r="L58" s="698" t="s">
        <v>323</v>
      </c>
      <c r="M58" s="286"/>
      <c r="N58" s="286"/>
      <c r="O58" s="286"/>
      <c r="P58" s="692">
        <f>SUM(P52:P57)</f>
        <v>1.3141541386</v>
      </c>
      <c r="Q58" s="698" t="s">
        <v>323</v>
      </c>
    </row>
    <row r="59" spans="1:17" ht="3" customHeight="1" thickBot="1">
      <c r="A59" s="597"/>
      <c r="B59" s="573"/>
      <c r="C59" s="573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4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view="pageBreakPreview" zoomScale="142" zoomScaleSheetLayoutView="142" zoomScalePageLayoutView="0" workbookViewId="0" topLeftCell="A1">
      <selection activeCell="Q14" sqref="Q14"/>
    </sheetView>
  </sheetViews>
  <sheetFormatPr defaultColWidth="9.140625" defaultRowHeight="12.75"/>
  <cols>
    <col min="1" max="1" width="4.28125" style="0" customWidth="1"/>
    <col min="2" max="2" width="14.8515625" style="0" customWidth="1"/>
    <col min="3" max="3" width="8.57421875" style="0" customWidth="1"/>
    <col min="4" max="4" width="4.57421875" style="0" customWidth="1"/>
    <col min="5" max="5" width="6.7109375" style="0" customWidth="1"/>
    <col min="6" max="7" width="7.57421875" style="0" customWidth="1"/>
    <col min="8" max="8" width="8.7109375" style="0" customWidth="1"/>
    <col min="9" max="9" width="5.140625" style="0" customWidth="1"/>
    <col min="10" max="10" width="7.28125" style="0" customWidth="1"/>
    <col min="11" max="11" width="6.57421875" style="0" customWidth="1"/>
    <col min="12" max="12" width="7.28125" style="0" customWidth="1"/>
    <col min="13" max="13" width="8.7109375" style="0" customWidth="1"/>
    <col min="14" max="14" width="3.421875" style="0" customWidth="1"/>
    <col min="15" max="15" width="7.00390625" style="0" customWidth="1"/>
    <col min="16" max="16" width="6.00390625" style="0" customWidth="1"/>
    <col min="17" max="17" width="6.57421875" style="0" customWidth="1"/>
    <col min="18" max="18" width="6.140625" style="0" customWidth="1"/>
  </cols>
  <sheetData>
    <row r="1" spans="1:17" ht="12.75">
      <c r="A1" s="733" t="s">
        <v>234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</row>
    <row r="2" spans="1:17" ht="12.75">
      <c r="A2" s="735" t="s">
        <v>235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807" t="str">
        <f>NDPL!Q1</f>
        <v>APRIL-2018</v>
      </c>
      <c r="Q2" s="807"/>
    </row>
    <row r="3" spans="1:17" ht="12.75">
      <c r="A3" s="735" t="s">
        <v>444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</row>
    <row r="4" spans="1:17" ht="13.5" thickBot="1">
      <c r="A4" s="734"/>
      <c r="B4" s="734"/>
      <c r="C4" s="734"/>
      <c r="D4" s="734"/>
      <c r="E4" s="734"/>
      <c r="F4" s="734"/>
      <c r="G4" s="736"/>
      <c r="H4" s="736"/>
      <c r="I4" s="737" t="s">
        <v>390</v>
      </c>
      <c r="J4" s="736"/>
      <c r="K4" s="736"/>
      <c r="L4" s="736"/>
      <c r="M4" s="736"/>
      <c r="N4" s="737" t="s">
        <v>391</v>
      </c>
      <c r="O4" s="736"/>
      <c r="P4" s="736"/>
      <c r="Q4" s="734"/>
    </row>
    <row r="5" spans="1:17" s="798" customFormat="1" ht="42.75" thickBot="1" thickTop="1">
      <c r="A5" s="794" t="s">
        <v>8</v>
      </c>
      <c r="B5" s="795" t="s">
        <v>9</v>
      </c>
      <c r="C5" s="796" t="s">
        <v>1</v>
      </c>
      <c r="D5" s="796" t="s">
        <v>2</v>
      </c>
      <c r="E5" s="796" t="s">
        <v>3</v>
      </c>
      <c r="F5" s="796" t="s">
        <v>10</v>
      </c>
      <c r="G5" s="799" t="str">
        <f>NDPL!G5</f>
        <v>FINAL READING 31/04/2018</v>
      </c>
      <c r="H5" s="800" t="str">
        <f>NDPL!H5</f>
        <v>INTIAL READING 01/04/2018</v>
      </c>
      <c r="I5" s="800" t="s">
        <v>4</v>
      </c>
      <c r="J5" s="800" t="s">
        <v>5</v>
      </c>
      <c r="K5" s="800" t="s">
        <v>6</v>
      </c>
      <c r="L5" s="799" t="str">
        <f>NDPL!G5</f>
        <v>FINAL READING 31/04/2018</v>
      </c>
      <c r="M5" s="800" t="str">
        <f>NDPL!H5</f>
        <v>INTIAL READING 01/04/2018</v>
      </c>
      <c r="N5" s="796" t="s">
        <v>4</v>
      </c>
      <c r="O5" s="796" t="s">
        <v>5</v>
      </c>
      <c r="P5" s="796" t="s">
        <v>6</v>
      </c>
      <c r="Q5" s="797" t="s">
        <v>304</v>
      </c>
    </row>
    <row r="6" spans="1:17" ht="14.25" thickBot="1" thickTop="1">
      <c r="A6" s="734"/>
      <c r="B6" s="734"/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</row>
    <row r="7" spans="1:17" ht="13.5" thickTop="1">
      <c r="A7" s="738" t="s">
        <v>443</v>
      </c>
      <c r="B7" s="739"/>
      <c r="C7" s="740"/>
      <c r="D7" s="740"/>
      <c r="E7" s="740"/>
      <c r="F7" s="740"/>
      <c r="G7" s="741"/>
      <c r="H7" s="742"/>
      <c r="I7" s="742"/>
      <c r="J7" s="742"/>
      <c r="K7" s="743"/>
      <c r="L7" s="744"/>
      <c r="M7" s="740"/>
      <c r="N7" s="742"/>
      <c r="O7" s="742"/>
      <c r="P7" s="745"/>
      <c r="Q7" s="746"/>
    </row>
    <row r="8" spans="1:17" ht="12.75">
      <c r="A8" s="747" t="s">
        <v>212</v>
      </c>
      <c r="B8" s="734"/>
      <c r="C8" s="734"/>
      <c r="D8" s="734"/>
      <c r="E8" s="734"/>
      <c r="F8" s="734"/>
      <c r="G8" s="748"/>
      <c r="H8" s="749"/>
      <c r="I8" s="750"/>
      <c r="J8" s="750"/>
      <c r="K8" s="751"/>
      <c r="L8" s="752"/>
      <c r="M8" s="750"/>
      <c r="N8" s="750"/>
      <c r="O8" s="750"/>
      <c r="P8" s="753"/>
      <c r="Q8" s="492"/>
    </row>
    <row r="9" spans="1:17" ht="12.75">
      <c r="A9" s="754" t="s">
        <v>445</v>
      </c>
      <c r="B9" s="734"/>
      <c r="C9" s="734"/>
      <c r="D9" s="734"/>
      <c r="E9" s="734"/>
      <c r="F9" s="734"/>
      <c r="G9" s="748"/>
      <c r="H9" s="749"/>
      <c r="I9" s="750"/>
      <c r="J9" s="750"/>
      <c r="K9" s="751"/>
      <c r="L9" s="752"/>
      <c r="M9" s="750"/>
      <c r="N9" s="750"/>
      <c r="O9" s="750"/>
      <c r="P9" s="753"/>
      <c r="Q9" s="492"/>
    </row>
    <row r="10" spans="1:17" s="456" customFormat="1" ht="12.75">
      <c r="A10" s="755">
        <v>1</v>
      </c>
      <c r="B10" s="801" t="s">
        <v>446</v>
      </c>
      <c r="C10" s="756">
        <v>4864952</v>
      </c>
      <c r="D10" s="792" t="s">
        <v>12</v>
      </c>
      <c r="E10" s="793" t="s">
        <v>341</v>
      </c>
      <c r="F10" s="757">
        <v>625</v>
      </c>
      <c r="G10" s="755">
        <v>999455</v>
      </c>
      <c r="H10" s="55">
        <v>999975</v>
      </c>
      <c r="I10" s="750">
        <f>G10-H10</f>
        <v>-520</v>
      </c>
      <c r="J10" s="750">
        <f>$F10*I10</f>
        <v>-325000</v>
      </c>
      <c r="K10" s="778">
        <f>J10/1000000</f>
        <v>-0.325</v>
      </c>
      <c r="L10" s="755">
        <v>999998</v>
      </c>
      <c r="M10" s="55">
        <v>1000000</v>
      </c>
      <c r="N10" s="750">
        <f>L10-M10</f>
        <v>-2</v>
      </c>
      <c r="O10" s="750">
        <f>$F10*N10</f>
        <v>-1250</v>
      </c>
      <c r="P10" s="753">
        <f>O10/1000000</f>
        <v>-0.00125</v>
      </c>
      <c r="Q10" s="492"/>
    </row>
    <row r="11" spans="1:17" s="456" customFormat="1" ht="12.75">
      <c r="A11" s="755">
        <v>2</v>
      </c>
      <c r="B11" s="801" t="s">
        <v>447</v>
      </c>
      <c r="C11" s="756">
        <v>5129958</v>
      </c>
      <c r="D11" s="792" t="s">
        <v>12</v>
      </c>
      <c r="E11" s="793" t="s">
        <v>341</v>
      </c>
      <c r="F11" s="757">
        <v>625</v>
      </c>
      <c r="G11" s="755">
        <v>999992</v>
      </c>
      <c r="H11" s="55">
        <v>999999</v>
      </c>
      <c r="I11" s="750">
        <f>G11-H11</f>
        <v>-7</v>
      </c>
      <c r="J11" s="750">
        <f>$F11*I11</f>
        <v>-4375</v>
      </c>
      <c r="K11" s="778">
        <f>J11/1000000</f>
        <v>-0.004375</v>
      </c>
      <c r="L11" s="755">
        <v>999999</v>
      </c>
      <c r="M11" s="55">
        <v>1000000</v>
      </c>
      <c r="N11" s="750">
        <f>L11-M11</f>
        <v>-1</v>
      </c>
      <c r="O11" s="750">
        <f>$F11*N11</f>
        <v>-625</v>
      </c>
      <c r="P11" s="753">
        <f>O11/1000000</f>
        <v>-0.000625</v>
      </c>
      <c r="Q11" s="492"/>
    </row>
    <row r="12" spans="1:17" s="456" customFormat="1" ht="12.75">
      <c r="A12" s="747" t="s">
        <v>117</v>
      </c>
      <c r="B12" s="802"/>
      <c r="C12" s="756"/>
      <c r="D12" s="792"/>
      <c r="E12" s="793"/>
      <c r="F12" s="757"/>
      <c r="G12" s="755"/>
      <c r="H12" s="55"/>
      <c r="I12" s="750"/>
      <c r="J12" s="750"/>
      <c r="K12" s="778"/>
      <c r="L12" s="755"/>
      <c r="M12" s="55"/>
      <c r="N12" s="750"/>
      <c r="O12" s="750"/>
      <c r="P12" s="753"/>
      <c r="Q12" s="492"/>
    </row>
    <row r="13" spans="1:17" s="456" customFormat="1" ht="12.75">
      <c r="A13" s="755">
        <v>1</v>
      </c>
      <c r="B13" s="801" t="s">
        <v>446</v>
      </c>
      <c r="C13" s="756">
        <v>4864953</v>
      </c>
      <c r="D13" s="792" t="s">
        <v>12</v>
      </c>
      <c r="E13" s="793" t="s">
        <v>341</v>
      </c>
      <c r="F13" s="757">
        <v>500</v>
      </c>
      <c r="G13" s="755">
        <v>999109</v>
      </c>
      <c r="H13" s="55">
        <v>999215</v>
      </c>
      <c r="I13" s="750">
        <f>G13-H13</f>
        <v>-106</v>
      </c>
      <c r="J13" s="750">
        <f>$F13*I13</f>
        <v>-53000</v>
      </c>
      <c r="K13" s="778">
        <f>J13/1000000</f>
        <v>-0.053</v>
      </c>
      <c r="L13" s="755">
        <v>999973</v>
      </c>
      <c r="M13" s="55">
        <v>999999</v>
      </c>
      <c r="N13" s="750">
        <f>L13-M13</f>
        <v>-26</v>
      </c>
      <c r="O13" s="750">
        <f>$F13*N13</f>
        <v>-13000</v>
      </c>
      <c r="P13" s="753">
        <f>O13/1000000</f>
        <v>-0.013</v>
      </c>
      <c r="Q13" s="492"/>
    </row>
    <row r="14" spans="1:17" s="456" customFormat="1" ht="12.75">
      <c r="A14" s="755"/>
      <c r="B14" s="801"/>
      <c r="C14" s="756">
        <v>5295160</v>
      </c>
      <c r="D14" s="792" t="s">
        <v>12</v>
      </c>
      <c r="E14" s="793" t="s">
        <v>341</v>
      </c>
      <c r="F14" s="757">
        <v>400</v>
      </c>
      <c r="G14" s="755">
        <v>999884</v>
      </c>
      <c r="H14" s="55">
        <v>1000000</v>
      </c>
      <c r="I14" s="750">
        <f>G14-H14</f>
        <v>-116</v>
      </c>
      <c r="J14" s="750">
        <f>$F14*I14</f>
        <v>-46400</v>
      </c>
      <c r="K14" s="778">
        <f>J14/1000000</f>
        <v>-0.0464</v>
      </c>
      <c r="L14" s="755">
        <v>0</v>
      </c>
      <c r="M14" s="55">
        <v>0</v>
      </c>
      <c r="N14" s="750">
        <f>L14-M14</f>
        <v>0</v>
      </c>
      <c r="O14" s="750">
        <f>$F14*N14</f>
        <v>0</v>
      </c>
      <c r="P14" s="753">
        <f>O14/1000000</f>
        <v>0</v>
      </c>
      <c r="Q14" s="806" t="s">
        <v>470</v>
      </c>
    </row>
    <row r="15" spans="1:18" s="496" customFormat="1" ht="13.5" thickBot="1">
      <c r="A15" s="758"/>
      <c r="B15" s="759" t="s">
        <v>227</v>
      </c>
      <c r="C15" s="760"/>
      <c r="D15" s="761"/>
      <c r="E15" s="760"/>
      <c r="F15" s="762"/>
      <c r="G15" s="763"/>
      <c r="H15" s="764"/>
      <c r="I15" s="764"/>
      <c r="J15" s="764"/>
      <c r="K15" s="189">
        <f>SUM(K10:K14)</f>
        <v>-0.428775</v>
      </c>
      <c r="L15" s="763"/>
      <c r="M15" s="764"/>
      <c r="N15" s="764"/>
      <c r="O15" s="764"/>
      <c r="P15" s="765">
        <f>SUM(P10:P14)</f>
        <v>-0.014875</v>
      </c>
      <c r="Q15" s="766"/>
      <c r="R15" s="456"/>
    </row>
  </sheetData>
  <sheetProtection/>
  <mergeCells count="1">
    <mergeCell ref="P2:Q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6">
      <selection activeCell="K28" sqref="K28:K36"/>
    </sheetView>
  </sheetViews>
  <sheetFormatPr defaultColWidth="9.140625" defaultRowHeight="12.75"/>
  <cols>
    <col min="1" max="1" width="5.140625" style="456" customWidth="1"/>
    <col min="2" max="2" width="36.8515625" style="456" customWidth="1"/>
    <col min="3" max="3" width="14.8515625" style="456" bestFit="1" customWidth="1"/>
    <col min="4" max="4" width="9.8515625" style="456" customWidth="1"/>
    <col min="5" max="5" width="16.8515625" style="456" customWidth="1"/>
    <col min="6" max="6" width="11.421875" style="456" customWidth="1"/>
    <col min="7" max="7" width="13.421875" style="456" customWidth="1"/>
    <col min="8" max="8" width="13.8515625" style="456" customWidth="1"/>
    <col min="9" max="9" width="11.00390625" style="456" customWidth="1"/>
    <col min="10" max="10" width="11.28125" style="456" customWidth="1"/>
    <col min="11" max="11" width="15.28125" style="456" customWidth="1"/>
    <col min="12" max="12" width="14.00390625" style="456" customWidth="1"/>
    <col min="13" max="13" width="13.00390625" style="456" customWidth="1"/>
    <col min="14" max="14" width="11.140625" style="456" customWidth="1"/>
    <col min="15" max="15" width="13.00390625" style="456" customWidth="1"/>
    <col min="16" max="16" width="14.7109375" style="456" customWidth="1"/>
    <col min="17" max="17" width="20.00390625" style="456" customWidth="1"/>
    <col min="18" max="16384" width="9.140625" style="456" customWidth="1"/>
  </cols>
  <sheetData>
    <row r="1" ht="26.25">
      <c r="A1" s="1" t="s">
        <v>234</v>
      </c>
    </row>
    <row r="2" spans="1:17" ht="16.5" customHeight="1">
      <c r="A2" s="296" t="s">
        <v>235</v>
      </c>
      <c r="P2" s="699" t="str">
        <f>NDPL!Q1</f>
        <v>APRIL-2018</v>
      </c>
      <c r="Q2" s="700"/>
    </row>
    <row r="3" spans="1:8" ht="23.25">
      <c r="A3" s="180" t="s">
        <v>282</v>
      </c>
      <c r="H3" s="549"/>
    </row>
    <row r="4" spans="1:16" ht="24" thickBot="1">
      <c r="A4" s="3"/>
      <c r="G4" s="496"/>
      <c r="H4" s="496"/>
      <c r="I4" s="46" t="s">
        <v>390</v>
      </c>
      <c r="J4" s="496"/>
      <c r="K4" s="496"/>
      <c r="L4" s="496"/>
      <c r="M4" s="496"/>
      <c r="N4" s="46" t="s">
        <v>391</v>
      </c>
      <c r="O4" s="496"/>
      <c r="P4" s="496"/>
    </row>
    <row r="5" spans="1:17" ht="43.5" customHeight="1" thickBot="1" thickTop="1">
      <c r="A5" s="550" t="s">
        <v>8</v>
      </c>
      <c r="B5" s="523" t="s">
        <v>9</v>
      </c>
      <c r="C5" s="524" t="s">
        <v>1</v>
      </c>
      <c r="D5" s="524" t="s">
        <v>2</v>
      </c>
      <c r="E5" s="524" t="s">
        <v>3</v>
      </c>
      <c r="F5" s="524" t="s">
        <v>10</v>
      </c>
      <c r="G5" s="522" t="str">
        <f>NDPL!G5</f>
        <v>FINAL READING 31/04/2018</v>
      </c>
      <c r="H5" s="524" t="str">
        <f>NDPL!H5</f>
        <v>INTIAL READING 01/04/2018</v>
      </c>
      <c r="I5" s="524" t="s">
        <v>4</v>
      </c>
      <c r="J5" s="524" t="s">
        <v>5</v>
      </c>
      <c r="K5" s="551" t="s">
        <v>6</v>
      </c>
      <c r="L5" s="522" t="str">
        <f>NDPL!G5</f>
        <v>FINAL READING 31/04/2018</v>
      </c>
      <c r="M5" s="524" t="str">
        <f>NDPL!H5</f>
        <v>INTIAL READING 01/04/2018</v>
      </c>
      <c r="N5" s="524" t="s">
        <v>4</v>
      </c>
      <c r="O5" s="524" t="s">
        <v>5</v>
      </c>
      <c r="P5" s="551" t="s">
        <v>6</v>
      </c>
      <c r="Q5" s="551" t="s">
        <v>304</v>
      </c>
    </row>
    <row r="6" ht="14.25" thickBot="1" thickTop="1"/>
    <row r="7" spans="1:17" ht="19.5" customHeight="1" thickTop="1">
      <c r="A7" s="279"/>
      <c r="B7" s="280" t="s">
        <v>249</v>
      </c>
      <c r="C7" s="281"/>
      <c r="D7" s="281"/>
      <c r="E7" s="281"/>
      <c r="F7" s="282"/>
      <c r="G7" s="95"/>
      <c r="H7" s="89"/>
      <c r="I7" s="89"/>
      <c r="J7" s="89"/>
      <c r="K7" s="92"/>
      <c r="L7" s="97"/>
      <c r="M7" s="468"/>
      <c r="N7" s="468"/>
      <c r="O7" s="468"/>
      <c r="P7" s="610"/>
      <c r="Q7" s="558"/>
    </row>
    <row r="8" spans="1:17" ht="19.5" customHeight="1">
      <c r="A8" s="260"/>
      <c r="B8" s="283" t="s">
        <v>250</v>
      </c>
      <c r="C8" s="284"/>
      <c r="D8" s="284"/>
      <c r="E8" s="284"/>
      <c r="F8" s="285"/>
      <c r="G8" s="38"/>
      <c r="H8" s="44"/>
      <c r="I8" s="44"/>
      <c r="J8" s="44"/>
      <c r="K8" s="42"/>
      <c r="L8" s="98"/>
      <c r="M8" s="496"/>
      <c r="N8" s="496"/>
      <c r="O8" s="496"/>
      <c r="P8" s="701"/>
      <c r="Q8" s="460"/>
    </row>
    <row r="9" spans="1:17" ht="19.5" customHeight="1">
      <c r="A9" s="260">
        <v>1</v>
      </c>
      <c r="B9" s="286" t="s">
        <v>251</v>
      </c>
      <c r="C9" s="284">
        <v>4864817</v>
      </c>
      <c r="D9" s="270" t="s">
        <v>12</v>
      </c>
      <c r="E9" s="94" t="s">
        <v>341</v>
      </c>
      <c r="F9" s="285">
        <v>100</v>
      </c>
      <c r="G9" s="452">
        <v>980347</v>
      </c>
      <c r="H9" s="284">
        <v>986504</v>
      </c>
      <c r="I9" s="455">
        <f>G9-H9</f>
        <v>-6157</v>
      </c>
      <c r="J9" s="455">
        <f>$F9*I9</f>
        <v>-615700</v>
      </c>
      <c r="K9" s="505">
        <f>J9/1000000</f>
        <v>-0.6157</v>
      </c>
      <c r="L9" s="452">
        <v>1983</v>
      </c>
      <c r="M9" s="284">
        <v>1983</v>
      </c>
      <c r="N9" s="455">
        <f>L9-M9</f>
        <v>0</v>
      </c>
      <c r="O9" s="455">
        <f>$F9*N9</f>
        <v>0</v>
      </c>
      <c r="P9" s="505">
        <f>O9/1000000</f>
        <v>0</v>
      </c>
      <c r="Q9" s="472"/>
    </row>
    <row r="10" spans="1:17" ht="19.5" customHeight="1">
      <c r="A10" s="260">
        <v>2</v>
      </c>
      <c r="B10" s="286" t="s">
        <v>252</v>
      </c>
      <c r="C10" s="284">
        <v>4864794</v>
      </c>
      <c r="D10" s="270" t="s">
        <v>12</v>
      </c>
      <c r="E10" s="94" t="s">
        <v>341</v>
      </c>
      <c r="F10" s="285">
        <v>100</v>
      </c>
      <c r="G10" s="452">
        <v>69568</v>
      </c>
      <c r="H10" s="453">
        <v>64385</v>
      </c>
      <c r="I10" s="455">
        <f>G10-H10</f>
        <v>5183</v>
      </c>
      <c r="J10" s="455">
        <f>$F10*I10</f>
        <v>518300</v>
      </c>
      <c r="K10" s="505">
        <f>J10/1000000</f>
        <v>0.5183</v>
      </c>
      <c r="L10" s="452">
        <v>5269</v>
      </c>
      <c r="M10" s="453">
        <v>5269</v>
      </c>
      <c r="N10" s="455">
        <f>L10-M10</f>
        <v>0</v>
      </c>
      <c r="O10" s="455">
        <f>$F10*N10</f>
        <v>0</v>
      </c>
      <c r="P10" s="505">
        <f>O10/1000000</f>
        <v>0</v>
      </c>
      <c r="Q10" s="460"/>
    </row>
    <row r="11" spans="1:17" ht="19.5" customHeight="1">
      <c r="A11" s="260">
        <v>3</v>
      </c>
      <c r="B11" s="286" t="s">
        <v>253</v>
      </c>
      <c r="C11" s="284">
        <v>4864896</v>
      </c>
      <c r="D11" s="270" t="s">
        <v>12</v>
      </c>
      <c r="E11" s="94" t="s">
        <v>341</v>
      </c>
      <c r="F11" s="285">
        <v>500</v>
      </c>
      <c r="G11" s="452">
        <v>9548</v>
      </c>
      <c r="H11" s="284">
        <v>9170</v>
      </c>
      <c r="I11" s="455">
        <f>G11-H11</f>
        <v>378</v>
      </c>
      <c r="J11" s="455">
        <f>$F11*I11</f>
        <v>189000</v>
      </c>
      <c r="K11" s="505">
        <f>J11/1000000</f>
        <v>0.189</v>
      </c>
      <c r="L11" s="452">
        <v>2077</v>
      </c>
      <c r="M11" s="284">
        <v>2077</v>
      </c>
      <c r="N11" s="455">
        <f>L11-M11</f>
        <v>0</v>
      </c>
      <c r="O11" s="455">
        <f>$F11*N11</f>
        <v>0</v>
      </c>
      <c r="P11" s="505">
        <f>O11/1000000</f>
        <v>0</v>
      </c>
      <c r="Q11" s="460"/>
    </row>
    <row r="12" spans="1:17" ht="19.5" customHeight="1">
      <c r="A12" s="260">
        <v>4</v>
      </c>
      <c r="B12" s="286" t="s">
        <v>254</v>
      </c>
      <c r="C12" s="284">
        <v>4864863</v>
      </c>
      <c r="D12" s="270" t="s">
        <v>12</v>
      </c>
      <c r="E12" s="94" t="s">
        <v>341</v>
      </c>
      <c r="F12" s="715">
        <v>937.5</v>
      </c>
      <c r="G12" s="452">
        <v>999729</v>
      </c>
      <c r="H12" s="284">
        <v>999812</v>
      </c>
      <c r="I12" s="455">
        <f>G12-H12</f>
        <v>-83</v>
      </c>
      <c r="J12" s="455">
        <f>$F12*I12</f>
        <v>-77812.5</v>
      </c>
      <c r="K12" s="505">
        <f>J12/1000000</f>
        <v>-0.0778125</v>
      </c>
      <c r="L12" s="452">
        <v>143</v>
      </c>
      <c r="M12" s="284">
        <v>143</v>
      </c>
      <c r="N12" s="455">
        <f>L12-M12</f>
        <v>0</v>
      </c>
      <c r="O12" s="455">
        <f>$F12*N12</f>
        <v>0</v>
      </c>
      <c r="P12" s="505">
        <f>O12/1000000</f>
        <v>0</v>
      </c>
      <c r="Q12" s="716"/>
    </row>
    <row r="13" spans="1:17" ht="19.5" customHeight="1">
      <c r="A13" s="260"/>
      <c r="B13" s="283" t="s">
        <v>255</v>
      </c>
      <c r="C13" s="284"/>
      <c r="D13" s="270"/>
      <c r="E13" s="82"/>
      <c r="F13" s="285"/>
      <c r="G13" s="261"/>
      <c r="H13" s="276"/>
      <c r="I13" s="276"/>
      <c r="J13" s="276"/>
      <c r="K13" s="291"/>
      <c r="L13" s="297"/>
      <c r="M13" s="276"/>
      <c r="N13" s="276"/>
      <c r="O13" s="276"/>
      <c r="P13" s="511"/>
      <c r="Q13" s="460"/>
    </row>
    <row r="14" spans="1:17" ht="19.5" customHeight="1">
      <c r="A14" s="260"/>
      <c r="B14" s="283"/>
      <c r="C14" s="284"/>
      <c r="D14" s="270"/>
      <c r="E14" s="82"/>
      <c r="F14" s="285"/>
      <c r="G14" s="261"/>
      <c r="H14" s="276"/>
      <c r="I14" s="276"/>
      <c r="J14" s="276"/>
      <c r="K14" s="291"/>
      <c r="L14" s="297"/>
      <c r="M14" s="276"/>
      <c r="N14" s="276"/>
      <c r="O14" s="276"/>
      <c r="P14" s="511"/>
      <c r="Q14" s="460"/>
    </row>
    <row r="15" spans="1:17" ht="19.5" customHeight="1">
      <c r="A15" s="260">
        <v>5</v>
      </c>
      <c r="B15" s="286" t="s">
        <v>256</v>
      </c>
      <c r="C15" s="284">
        <v>5129957</v>
      </c>
      <c r="D15" s="270" t="s">
        <v>12</v>
      </c>
      <c r="E15" s="94" t="s">
        <v>341</v>
      </c>
      <c r="F15" s="285">
        <v>250</v>
      </c>
      <c r="G15" s="452">
        <v>984098</v>
      </c>
      <c r="H15" s="284">
        <v>985749</v>
      </c>
      <c r="I15" s="455">
        <f>G15-H15</f>
        <v>-1651</v>
      </c>
      <c r="J15" s="455">
        <f>$F15*I15</f>
        <v>-412750</v>
      </c>
      <c r="K15" s="505">
        <f>J15/1000000</f>
        <v>-0.41275</v>
      </c>
      <c r="L15" s="452">
        <v>983682</v>
      </c>
      <c r="M15" s="284">
        <v>983682</v>
      </c>
      <c r="N15" s="455">
        <f>L15-M15</f>
        <v>0</v>
      </c>
      <c r="O15" s="455">
        <f>$F15*N15</f>
        <v>0</v>
      </c>
      <c r="P15" s="505">
        <f>O15/1000000</f>
        <v>0</v>
      </c>
      <c r="Q15" s="460"/>
    </row>
    <row r="16" spans="1:17" ht="19.5" customHeight="1">
      <c r="A16" s="260">
        <v>6</v>
      </c>
      <c r="B16" s="286" t="s">
        <v>257</v>
      </c>
      <c r="C16" s="284">
        <v>4864881</v>
      </c>
      <c r="D16" s="270" t="s">
        <v>12</v>
      </c>
      <c r="E16" s="94" t="s">
        <v>341</v>
      </c>
      <c r="F16" s="285">
        <v>-500</v>
      </c>
      <c r="G16" s="452">
        <v>978744</v>
      </c>
      <c r="H16" s="284">
        <v>979387</v>
      </c>
      <c r="I16" s="455">
        <f>G16-H16</f>
        <v>-643</v>
      </c>
      <c r="J16" s="455">
        <f>$F16*I16</f>
        <v>321500</v>
      </c>
      <c r="K16" s="505">
        <f>J16/1000000</f>
        <v>0.3215</v>
      </c>
      <c r="L16" s="452">
        <v>976331</v>
      </c>
      <c r="M16" s="284">
        <v>976331</v>
      </c>
      <c r="N16" s="455">
        <f>L16-M16</f>
        <v>0</v>
      </c>
      <c r="O16" s="455">
        <f>$F16*N16</f>
        <v>0</v>
      </c>
      <c r="P16" s="505">
        <f>O16/1000000</f>
        <v>0</v>
      </c>
      <c r="Q16" s="460"/>
    </row>
    <row r="17" spans="1:17" ht="19.5" customHeight="1">
      <c r="A17" s="260">
        <v>7</v>
      </c>
      <c r="B17" s="286" t="s">
        <v>272</v>
      </c>
      <c r="C17" s="284">
        <v>4902559</v>
      </c>
      <c r="D17" s="270" t="s">
        <v>12</v>
      </c>
      <c r="E17" s="94" t="s">
        <v>341</v>
      </c>
      <c r="F17" s="285">
        <v>300</v>
      </c>
      <c r="G17" s="452">
        <v>36</v>
      </c>
      <c r="H17" s="284">
        <v>36</v>
      </c>
      <c r="I17" s="455">
        <f>G17-H17</f>
        <v>0</v>
      </c>
      <c r="J17" s="455">
        <f>$F17*I17</f>
        <v>0</v>
      </c>
      <c r="K17" s="505">
        <f>J17/1000000</f>
        <v>0</v>
      </c>
      <c r="L17" s="452">
        <v>999925</v>
      </c>
      <c r="M17" s="284">
        <v>999925</v>
      </c>
      <c r="N17" s="455">
        <f>L17-M17</f>
        <v>0</v>
      </c>
      <c r="O17" s="455">
        <f>$F17*N17</f>
        <v>0</v>
      </c>
      <c r="P17" s="505">
        <f>O17/1000000</f>
        <v>0</v>
      </c>
      <c r="Q17" s="460"/>
    </row>
    <row r="18" spans="1:17" ht="19.5" customHeight="1">
      <c r="A18" s="260"/>
      <c r="B18" s="283"/>
      <c r="C18" s="284"/>
      <c r="D18" s="270"/>
      <c r="E18" s="94"/>
      <c r="F18" s="285"/>
      <c r="G18" s="93"/>
      <c r="H18" s="82"/>
      <c r="I18" s="44"/>
      <c r="J18" s="44"/>
      <c r="K18" s="96"/>
      <c r="L18" s="299"/>
      <c r="M18" s="497"/>
      <c r="N18" s="497"/>
      <c r="O18" s="497"/>
      <c r="P18" s="498"/>
      <c r="Q18" s="460"/>
    </row>
    <row r="19" spans="1:17" ht="19.5" customHeight="1">
      <c r="A19" s="260"/>
      <c r="B19" s="286"/>
      <c r="C19" s="284"/>
      <c r="D19" s="270"/>
      <c r="E19" s="94"/>
      <c r="F19" s="285"/>
      <c r="G19" s="93"/>
      <c r="H19" s="82"/>
      <c r="I19" s="44"/>
      <c r="J19" s="44"/>
      <c r="K19" s="96"/>
      <c r="L19" s="299"/>
      <c r="M19" s="497"/>
      <c r="N19" s="497"/>
      <c r="O19" s="497"/>
      <c r="P19" s="498"/>
      <c r="Q19" s="460"/>
    </row>
    <row r="20" spans="1:17" ht="19.5" customHeight="1">
      <c r="A20" s="260"/>
      <c r="B20" s="283" t="s">
        <v>258</v>
      </c>
      <c r="C20" s="284"/>
      <c r="D20" s="270"/>
      <c r="E20" s="94"/>
      <c r="F20" s="287"/>
      <c r="G20" s="93"/>
      <c r="H20" s="82"/>
      <c r="I20" s="41"/>
      <c r="J20" s="45"/>
      <c r="K20" s="293">
        <f>SUM(K9:K19)</f>
        <v>-0.07746250000000005</v>
      </c>
      <c r="L20" s="300"/>
      <c r="M20" s="276"/>
      <c r="N20" s="276"/>
      <c r="O20" s="276"/>
      <c r="P20" s="294">
        <f>SUM(P9:P19)</f>
        <v>0</v>
      </c>
      <c r="Q20" s="460"/>
    </row>
    <row r="21" spans="1:17" ht="19.5" customHeight="1">
      <c r="A21" s="260"/>
      <c r="B21" s="283" t="s">
        <v>259</v>
      </c>
      <c r="C21" s="284"/>
      <c r="D21" s="270"/>
      <c r="E21" s="94"/>
      <c r="F21" s="287"/>
      <c r="G21" s="93"/>
      <c r="H21" s="82"/>
      <c r="I21" s="41"/>
      <c r="J21" s="41"/>
      <c r="K21" s="96"/>
      <c r="L21" s="299"/>
      <c r="M21" s="497"/>
      <c r="N21" s="497"/>
      <c r="O21" s="497"/>
      <c r="P21" s="498"/>
      <c r="Q21" s="460"/>
    </row>
    <row r="22" spans="1:17" ht="19.5" customHeight="1">
      <c r="A22" s="260"/>
      <c r="B22" s="283" t="s">
        <v>260</v>
      </c>
      <c r="C22" s="284"/>
      <c r="D22" s="270"/>
      <c r="E22" s="94"/>
      <c r="F22" s="287"/>
      <c r="G22" s="93"/>
      <c r="H22" s="82"/>
      <c r="I22" s="41"/>
      <c r="J22" s="41"/>
      <c r="K22" s="96"/>
      <c r="L22" s="299"/>
      <c r="M22" s="497"/>
      <c r="N22" s="497"/>
      <c r="O22" s="497"/>
      <c r="P22" s="498"/>
      <c r="Q22" s="460"/>
    </row>
    <row r="23" spans="1:17" ht="19.5" customHeight="1">
      <c r="A23" s="260">
        <v>8</v>
      </c>
      <c r="B23" s="286" t="s">
        <v>261</v>
      </c>
      <c r="C23" s="284">
        <v>4864796</v>
      </c>
      <c r="D23" s="270" t="s">
        <v>12</v>
      </c>
      <c r="E23" s="94" t="s">
        <v>341</v>
      </c>
      <c r="F23" s="285">
        <v>200</v>
      </c>
      <c r="G23" s="452">
        <v>987456</v>
      </c>
      <c r="H23" s="453">
        <v>987173</v>
      </c>
      <c r="I23" s="455">
        <f>G23-H23</f>
        <v>283</v>
      </c>
      <c r="J23" s="455">
        <f>$F23*I23</f>
        <v>56600</v>
      </c>
      <c r="K23" s="505">
        <f>J23/1000000</f>
        <v>0.0566</v>
      </c>
      <c r="L23" s="452">
        <v>999926</v>
      </c>
      <c r="M23" s="453">
        <v>999926</v>
      </c>
      <c r="N23" s="455">
        <f>L23-M23</f>
        <v>0</v>
      </c>
      <c r="O23" s="455">
        <f>$F23*N23</f>
        <v>0</v>
      </c>
      <c r="P23" s="505">
        <f>O23/1000000</f>
        <v>0</v>
      </c>
      <c r="Q23" s="472"/>
    </row>
    <row r="24" spans="1:17" ht="21" customHeight="1">
      <c r="A24" s="260">
        <v>9</v>
      </c>
      <c r="B24" s="286" t="s">
        <v>262</v>
      </c>
      <c r="C24" s="284">
        <v>5128407</v>
      </c>
      <c r="D24" s="270" t="s">
        <v>12</v>
      </c>
      <c r="E24" s="94" t="s">
        <v>341</v>
      </c>
      <c r="F24" s="285">
        <v>937.5</v>
      </c>
      <c r="G24" s="452">
        <v>998735</v>
      </c>
      <c r="H24" s="453">
        <v>999074</v>
      </c>
      <c r="I24" s="455">
        <f>G24-H24</f>
        <v>-339</v>
      </c>
      <c r="J24" s="455">
        <f>$F24*I24</f>
        <v>-317812.5</v>
      </c>
      <c r="K24" s="505">
        <f>J24/1000000</f>
        <v>-0.3178125</v>
      </c>
      <c r="L24" s="452">
        <v>999999</v>
      </c>
      <c r="M24" s="453">
        <v>1000000</v>
      </c>
      <c r="N24" s="455">
        <f>L24-M24</f>
        <v>-1</v>
      </c>
      <c r="O24" s="455">
        <f>$F24*N24</f>
        <v>-937.5</v>
      </c>
      <c r="P24" s="505">
        <f>O24/1000000</f>
        <v>-0.0009375</v>
      </c>
      <c r="Q24" s="466"/>
    </row>
    <row r="25" spans="1:17" ht="19.5" customHeight="1">
      <c r="A25" s="260"/>
      <c r="B25" s="283" t="s">
        <v>263</v>
      </c>
      <c r="C25" s="286"/>
      <c r="D25" s="270"/>
      <c r="E25" s="94"/>
      <c r="F25" s="287"/>
      <c r="G25" s="93"/>
      <c r="H25" s="82"/>
      <c r="I25" s="41"/>
      <c r="J25" s="45"/>
      <c r="K25" s="294">
        <f>SUM(K23:K24)</f>
        <v>-0.2612125</v>
      </c>
      <c r="L25" s="300"/>
      <c r="M25" s="276"/>
      <c r="N25" s="276"/>
      <c r="O25" s="276"/>
      <c r="P25" s="294">
        <f>SUM(P23:P24)</f>
        <v>-0.0009375</v>
      </c>
      <c r="Q25" s="460"/>
    </row>
    <row r="26" spans="1:17" ht="19.5" customHeight="1">
      <c r="A26" s="260"/>
      <c r="B26" s="283" t="s">
        <v>264</v>
      </c>
      <c r="C26" s="284"/>
      <c r="D26" s="270"/>
      <c r="E26" s="82"/>
      <c r="F26" s="285"/>
      <c r="G26" s="93"/>
      <c r="H26" s="82"/>
      <c r="I26" s="44"/>
      <c r="J26" s="40"/>
      <c r="K26" s="96"/>
      <c r="L26" s="299"/>
      <c r="M26" s="497"/>
      <c r="N26" s="497"/>
      <c r="O26" s="497"/>
      <c r="P26" s="498"/>
      <c r="Q26" s="460"/>
    </row>
    <row r="27" spans="1:17" ht="19.5" customHeight="1">
      <c r="A27" s="260"/>
      <c r="B27" s="283" t="s">
        <v>260</v>
      </c>
      <c r="C27" s="284"/>
      <c r="D27" s="270"/>
      <c r="E27" s="82"/>
      <c r="F27" s="285"/>
      <c r="G27" s="93"/>
      <c r="H27" s="82"/>
      <c r="I27" s="44"/>
      <c r="J27" s="40"/>
      <c r="K27" s="96"/>
      <c r="L27" s="299"/>
      <c r="M27" s="497"/>
      <c r="N27" s="497"/>
      <c r="O27" s="497"/>
      <c r="P27" s="498"/>
      <c r="Q27" s="460"/>
    </row>
    <row r="28" spans="1:17" ht="19.5" customHeight="1">
      <c r="A28" s="260">
        <v>10</v>
      </c>
      <c r="B28" s="286" t="s">
        <v>265</v>
      </c>
      <c r="C28" s="284">
        <v>4864866</v>
      </c>
      <c r="D28" s="270" t="s">
        <v>12</v>
      </c>
      <c r="E28" s="94" t="s">
        <v>341</v>
      </c>
      <c r="F28" s="506">
        <v>1250</v>
      </c>
      <c r="G28" s="452">
        <v>757</v>
      </c>
      <c r="H28" s="453">
        <v>238</v>
      </c>
      <c r="I28" s="455">
        <f aca="true" t="shared" si="0" ref="I28:I33">G28-H28</f>
        <v>519</v>
      </c>
      <c r="J28" s="455">
        <f aca="true" t="shared" si="1" ref="J28:J33">$F28*I28</f>
        <v>648750</v>
      </c>
      <c r="K28" s="505">
        <f aca="true" t="shared" si="2" ref="K28:K33">J28/1000000</f>
        <v>0.64875</v>
      </c>
      <c r="L28" s="452">
        <v>0</v>
      </c>
      <c r="M28" s="453">
        <v>0</v>
      </c>
      <c r="N28" s="455">
        <f aca="true" t="shared" si="3" ref="N28:N33">L28-M28</f>
        <v>0</v>
      </c>
      <c r="O28" s="455">
        <f aca="true" t="shared" si="4" ref="O28:O33">$F28*N28</f>
        <v>0</v>
      </c>
      <c r="P28" s="505">
        <f aca="true" t="shared" si="5" ref="P28:P33">O28/1000000</f>
        <v>0</v>
      </c>
      <c r="Q28" s="460"/>
    </row>
    <row r="29" spans="1:17" ht="19.5" customHeight="1">
      <c r="A29" s="260">
        <v>11</v>
      </c>
      <c r="B29" s="286" t="s">
        <v>266</v>
      </c>
      <c r="C29" s="284">
        <v>5295125</v>
      </c>
      <c r="D29" s="270" t="s">
        <v>12</v>
      </c>
      <c r="E29" s="94" t="s">
        <v>341</v>
      </c>
      <c r="F29" s="506">
        <v>100</v>
      </c>
      <c r="G29" s="452">
        <v>326182</v>
      </c>
      <c r="H29" s="453">
        <v>312283</v>
      </c>
      <c r="I29" s="455">
        <f t="shared" si="0"/>
        <v>13899</v>
      </c>
      <c r="J29" s="455">
        <f t="shared" si="1"/>
        <v>1389900</v>
      </c>
      <c r="K29" s="505">
        <f t="shared" si="2"/>
        <v>1.3899</v>
      </c>
      <c r="L29" s="452">
        <v>998711</v>
      </c>
      <c r="M29" s="453">
        <v>998711</v>
      </c>
      <c r="N29" s="455">
        <f t="shared" si="3"/>
        <v>0</v>
      </c>
      <c r="O29" s="455">
        <f t="shared" si="4"/>
        <v>0</v>
      </c>
      <c r="P29" s="505">
        <f t="shared" si="5"/>
        <v>0</v>
      </c>
      <c r="Q29" s="460"/>
    </row>
    <row r="30" spans="1:17" ht="19.5" customHeight="1">
      <c r="A30" s="260">
        <v>12</v>
      </c>
      <c r="B30" s="286" t="s">
        <v>267</v>
      </c>
      <c r="C30" s="284">
        <v>5295126</v>
      </c>
      <c r="D30" s="270" t="s">
        <v>12</v>
      </c>
      <c r="E30" s="94" t="s">
        <v>341</v>
      </c>
      <c r="F30" s="506">
        <v>62.5</v>
      </c>
      <c r="G30" s="452">
        <v>283075</v>
      </c>
      <c r="H30" s="453">
        <v>261706</v>
      </c>
      <c r="I30" s="455">
        <f t="shared" si="0"/>
        <v>21369</v>
      </c>
      <c r="J30" s="455">
        <f t="shared" si="1"/>
        <v>1335562.5</v>
      </c>
      <c r="K30" s="505">
        <f t="shared" si="2"/>
        <v>1.3355625</v>
      </c>
      <c r="L30" s="452">
        <v>985548</v>
      </c>
      <c r="M30" s="453">
        <v>985547</v>
      </c>
      <c r="N30" s="455">
        <f t="shared" si="3"/>
        <v>1</v>
      </c>
      <c r="O30" s="455">
        <f t="shared" si="4"/>
        <v>62.5</v>
      </c>
      <c r="P30" s="505">
        <f t="shared" si="5"/>
        <v>6.25E-05</v>
      </c>
      <c r="Q30" s="460"/>
    </row>
    <row r="31" spans="1:17" ht="19.5" customHeight="1">
      <c r="A31" s="260">
        <v>13</v>
      </c>
      <c r="B31" s="286" t="s">
        <v>268</v>
      </c>
      <c r="C31" s="284">
        <v>4865179</v>
      </c>
      <c r="D31" s="270" t="s">
        <v>12</v>
      </c>
      <c r="E31" s="94" t="s">
        <v>341</v>
      </c>
      <c r="F31" s="506">
        <v>800</v>
      </c>
      <c r="G31" s="452">
        <v>2738</v>
      </c>
      <c r="H31" s="453">
        <v>2010</v>
      </c>
      <c r="I31" s="455">
        <f t="shared" si="0"/>
        <v>728</v>
      </c>
      <c r="J31" s="455">
        <f t="shared" si="1"/>
        <v>582400</v>
      </c>
      <c r="K31" s="505">
        <f t="shared" si="2"/>
        <v>0.5824</v>
      </c>
      <c r="L31" s="452">
        <v>1796</v>
      </c>
      <c r="M31" s="453">
        <v>1796</v>
      </c>
      <c r="N31" s="455">
        <f t="shared" si="3"/>
        <v>0</v>
      </c>
      <c r="O31" s="455">
        <f t="shared" si="4"/>
        <v>0</v>
      </c>
      <c r="P31" s="505">
        <f t="shared" si="5"/>
        <v>0</v>
      </c>
      <c r="Q31" s="460"/>
    </row>
    <row r="32" spans="1:17" ht="19.5" customHeight="1">
      <c r="A32" s="260">
        <v>14</v>
      </c>
      <c r="B32" s="286" t="s">
        <v>269</v>
      </c>
      <c r="C32" s="284">
        <v>4864795</v>
      </c>
      <c r="D32" s="270" t="s">
        <v>12</v>
      </c>
      <c r="E32" s="94" t="s">
        <v>341</v>
      </c>
      <c r="F32" s="506">
        <v>100</v>
      </c>
      <c r="G32" s="452">
        <v>977892</v>
      </c>
      <c r="H32" s="453">
        <v>979112</v>
      </c>
      <c r="I32" s="455">
        <f t="shared" si="0"/>
        <v>-1220</v>
      </c>
      <c r="J32" s="455">
        <f t="shared" si="1"/>
        <v>-122000</v>
      </c>
      <c r="K32" s="505">
        <f t="shared" si="2"/>
        <v>-0.122</v>
      </c>
      <c r="L32" s="452">
        <v>999283</v>
      </c>
      <c r="M32" s="453">
        <v>999283</v>
      </c>
      <c r="N32" s="455">
        <f t="shared" si="3"/>
        <v>0</v>
      </c>
      <c r="O32" s="455">
        <f t="shared" si="4"/>
        <v>0</v>
      </c>
      <c r="P32" s="505">
        <f t="shared" si="5"/>
        <v>0</v>
      </c>
      <c r="Q32" s="472"/>
    </row>
    <row r="33" spans="1:17" ht="19.5" customHeight="1">
      <c r="A33" s="260">
        <v>15</v>
      </c>
      <c r="B33" s="286" t="s">
        <v>368</v>
      </c>
      <c r="C33" s="284">
        <v>4864821</v>
      </c>
      <c r="D33" s="270" t="s">
        <v>12</v>
      </c>
      <c r="E33" s="94" t="s">
        <v>341</v>
      </c>
      <c r="F33" s="506">
        <v>150</v>
      </c>
      <c r="G33" s="452">
        <v>151</v>
      </c>
      <c r="H33" s="453">
        <v>23</v>
      </c>
      <c r="I33" s="455">
        <f t="shared" si="0"/>
        <v>128</v>
      </c>
      <c r="J33" s="455">
        <f t="shared" si="1"/>
        <v>19200</v>
      </c>
      <c r="K33" s="505">
        <f t="shared" si="2"/>
        <v>0.0192</v>
      </c>
      <c r="L33" s="452">
        <v>987830</v>
      </c>
      <c r="M33" s="453">
        <v>987182</v>
      </c>
      <c r="N33" s="455">
        <f t="shared" si="3"/>
        <v>648</v>
      </c>
      <c r="O33" s="455">
        <f t="shared" si="4"/>
        <v>97200</v>
      </c>
      <c r="P33" s="510">
        <f t="shared" si="5"/>
        <v>0.0972</v>
      </c>
      <c r="Q33" s="485"/>
    </row>
    <row r="34" spans="1:17" ht="19.5" customHeight="1">
      <c r="A34" s="260"/>
      <c r="B34" s="283" t="s">
        <v>255</v>
      </c>
      <c r="C34" s="284"/>
      <c r="D34" s="270"/>
      <c r="E34" s="82"/>
      <c r="F34" s="285"/>
      <c r="G34" s="261"/>
      <c r="H34" s="276"/>
      <c r="I34" s="276"/>
      <c r="J34" s="292"/>
      <c r="K34" s="291"/>
      <c r="L34" s="297"/>
      <c r="M34" s="276"/>
      <c r="N34" s="276"/>
      <c r="O34" s="276"/>
      <c r="P34" s="511"/>
      <c r="Q34" s="460"/>
    </row>
    <row r="35" spans="1:17" ht="19.5" customHeight="1">
      <c r="A35" s="260">
        <v>16</v>
      </c>
      <c r="B35" s="286" t="s">
        <v>270</v>
      </c>
      <c r="C35" s="284">
        <v>4865185</v>
      </c>
      <c r="D35" s="270" t="s">
        <v>12</v>
      </c>
      <c r="E35" s="94" t="s">
        <v>341</v>
      </c>
      <c r="F35" s="506">
        <v>-2500</v>
      </c>
      <c r="G35" s="452">
        <v>998327</v>
      </c>
      <c r="H35" s="453">
        <v>998427</v>
      </c>
      <c r="I35" s="455">
        <f>G35-H35</f>
        <v>-100</v>
      </c>
      <c r="J35" s="455">
        <f>$F35*I35</f>
        <v>250000</v>
      </c>
      <c r="K35" s="505">
        <f>J35/1000000</f>
        <v>0.25</v>
      </c>
      <c r="L35" s="452">
        <v>3068</v>
      </c>
      <c r="M35" s="453">
        <v>3068</v>
      </c>
      <c r="N35" s="455">
        <f>L35-M35</f>
        <v>0</v>
      </c>
      <c r="O35" s="455">
        <f>$F35*N35</f>
        <v>0</v>
      </c>
      <c r="P35" s="510">
        <f>O35/1000000</f>
        <v>0</v>
      </c>
      <c r="Q35" s="471"/>
    </row>
    <row r="36" spans="1:17" ht="19.5" customHeight="1">
      <c r="A36" s="260">
        <v>17</v>
      </c>
      <c r="B36" s="286" t="s">
        <v>273</v>
      </c>
      <c r="C36" s="284">
        <v>4902559</v>
      </c>
      <c r="D36" s="270" t="s">
        <v>12</v>
      </c>
      <c r="E36" s="94" t="s">
        <v>341</v>
      </c>
      <c r="F36" s="284">
        <v>-300</v>
      </c>
      <c r="G36" s="452">
        <v>36</v>
      </c>
      <c r="H36" s="453">
        <v>36</v>
      </c>
      <c r="I36" s="455">
        <f>G36-H36</f>
        <v>0</v>
      </c>
      <c r="J36" s="455">
        <f>$F36*I36</f>
        <v>0</v>
      </c>
      <c r="K36" s="505">
        <f>J36/1000000</f>
        <v>0</v>
      </c>
      <c r="L36" s="452">
        <v>999925</v>
      </c>
      <c r="M36" s="453">
        <v>999925</v>
      </c>
      <c r="N36" s="455">
        <f>L36-M36</f>
        <v>0</v>
      </c>
      <c r="O36" s="455">
        <f>$F36*N36</f>
        <v>0</v>
      </c>
      <c r="P36" s="505">
        <f>O36/1000000</f>
        <v>0</v>
      </c>
      <c r="Q36" s="460"/>
    </row>
    <row r="37" spans="1:17" ht="19.5" customHeight="1" thickBot="1">
      <c r="A37" s="288"/>
      <c r="B37" s="289" t="s">
        <v>271</v>
      </c>
      <c r="C37" s="289"/>
      <c r="D37" s="289"/>
      <c r="E37" s="289"/>
      <c r="F37" s="289"/>
      <c r="G37" s="101"/>
      <c r="H37" s="100"/>
      <c r="I37" s="100"/>
      <c r="J37" s="100"/>
      <c r="K37" s="415">
        <f>SUM(K28:K36)</f>
        <v>4.1038125</v>
      </c>
      <c r="L37" s="301"/>
      <c r="M37" s="702"/>
      <c r="N37" s="702"/>
      <c r="O37" s="702"/>
      <c r="P37" s="295">
        <f>SUM(P28:P36)</f>
        <v>0.09726249999999999</v>
      </c>
      <c r="Q37" s="569"/>
    </row>
    <row r="38" spans="1:16" ht="13.5" thickTop="1">
      <c r="A38" s="53"/>
      <c r="B38" s="2"/>
      <c r="C38" s="90"/>
      <c r="D38" s="53"/>
      <c r="E38" s="90"/>
      <c r="F38" s="9"/>
      <c r="G38" s="9"/>
      <c r="H38" s="9"/>
      <c r="I38" s="9"/>
      <c r="J38" s="9"/>
      <c r="K38" s="10"/>
      <c r="L38" s="302"/>
      <c r="M38" s="559"/>
      <c r="N38" s="559"/>
      <c r="O38" s="559"/>
      <c r="P38" s="559"/>
    </row>
    <row r="39" spans="11:16" ht="12.75">
      <c r="K39" s="559"/>
      <c r="L39" s="559"/>
      <c r="M39" s="559"/>
      <c r="N39" s="559"/>
      <c r="O39" s="559"/>
      <c r="P39" s="559"/>
    </row>
    <row r="40" spans="7:16" ht="12.75">
      <c r="G40" s="703"/>
      <c r="K40" s="559"/>
      <c r="L40" s="559"/>
      <c r="M40" s="559"/>
      <c r="N40" s="559"/>
      <c r="O40" s="559"/>
      <c r="P40" s="559"/>
    </row>
    <row r="41" spans="2:16" ht="21.75">
      <c r="B41" s="182" t="s">
        <v>327</v>
      </c>
      <c r="K41" s="704">
        <f>K20</f>
        <v>-0.07746250000000005</v>
      </c>
      <c r="L41" s="705"/>
      <c r="M41" s="705"/>
      <c r="N41" s="705"/>
      <c r="O41" s="705"/>
      <c r="P41" s="704">
        <f>P20</f>
        <v>0</v>
      </c>
    </row>
    <row r="42" spans="2:16" ht="21.75">
      <c r="B42" s="182" t="s">
        <v>328</v>
      </c>
      <c r="K42" s="704">
        <f>K25</f>
        <v>-0.2612125</v>
      </c>
      <c r="L42" s="705"/>
      <c r="M42" s="705"/>
      <c r="N42" s="705"/>
      <c r="O42" s="705"/>
      <c r="P42" s="704">
        <f>P25</f>
        <v>-0.0009375</v>
      </c>
    </row>
    <row r="43" spans="2:16" ht="21.75">
      <c r="B43" s="182" t="s">
        <v>329</v>
      </c>
      <c r="K43" s="704">
        <f>K37</f>
        <v>4.1038125</v>
      </c>
      <c r="L43" s="705"/>
      <c r="M43" s="705"/>
      <c r="N43" s="705"/>
      <c r="O43" s="705"/>
      <c r="P43" s="706">
        <f>P37</f>
        <v>0.09726249999999999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4" zoomScaleNormal="75" zoomScaleSheetLayoutView="84" zoomScalePageLayoutView="0" workbookViewId="0" topLeftCell="A1">
      <selection activeCell="P39" sqref="P39:P44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4.8515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234</v>
      </c>
    </row>
    <row r="2" spans="1:16" ht="20.25">
      <c r="A2" s="309" t="s">
        <v>235</v>
      </c>
      <c r="P2" s="267" t="str">
        <f>NDPL!Q1</f>
        <v>APRIL-2018</v>
      </c>
    </row>
    <row r="3" spans="1:9" ht="18">
      <c r="A3" s="178" t="s">
        <v>344</v>
      </c>
      <c r="B3" s="178"/>
      <c r="C3" s="255"/>
      <c r="D3" s="256"/>
      <c r="E3" s="256"/>
      <c r="F3" s="255"/>
      <c r="G3" s="255"/>
      <c r="H3" s="255"/>
      <c r="I3" s="255"/>
    </row>
    <row r="4" spans="1:16" ht="24" thickBot="1">
      <c r="A4" s="3"/>
      <c r="G4" s="18"/>
      <c r="H4" s="18"/>
      <c r="I4" s="46" t="s">
        <v>390</v>
      </c>
      <c r="J4" s="18"/>
      <c r="K4" s="18"/>
      <c r="L4" s="18"/>
      <c r="M4" s="18"/>
      <c r="N4" s="46" t="s">
        <v>391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31/04/2018</v>
      </c>
      <c r="H5" s="33" t="str">
        <f>NDPL!H5</f>
        <v>INTIAL READING 01/04/2018</v>
      </c>
      <c r="I5" s="33" t="s">
        <v>4</v>
      </c>
      <c r="J5" s="33" t="s">
        <v>5</v>
      </c>
      <c r="K5" s="33" t="s">
        <v>6</v>
      </c>
      <c r="L5" s="35" t="str">
        <f>NDPL!G5</f>
        <v>FINAL READING 31/04/2018</v>
      </c>
      <c r="M5" s="33" t="str">
        <f>NDPL!H5</f>
        <v>INTIAL READING 01/04/2018</v>
      </c>
      <c r="N5" s="33" t="s">
        <v>4</v>
      </c>
      <c r="O5" s="33" t="s">
        <v>5</v>
      </c>
      <c r="P5" s="34" t="s">
        <v>6</v>
      </c>
      <c r="Q5" s="34" t="s">
        <v>304</v>
      </c>
    </row>
    <row r="6" ht="14.25" thickBot="1" thickTop="1"/>
    <row r="7" spans="1:17" ht="13.5" thickTop="1">
      <c r="A7" s="23"/>
      <c r="B7" s="108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46"/>
    </row>
    <row r="8" spans="1:17" ht="18">
      <c r="A8" s="112"/>
      <c r="B8" s="430" t="s">
        <v>280</v>
      </c>
      <c r="C8" s="429"/>
      <c r="D8" s="115"/>
      <c r="E8" s="115"/>
      <c r="F8" s="117"/>
      <c r="G8" s="126"/>
      <c r="H8" s="18"/>
      <c r="I8" s="66"/>
      <c r="J8" s="66"/>
      <c r="K8" s="68"/>
      <c r="L8" s="67"/>
      <c r="M8" s="65"/>
      <c r="N8" s="66"/>
      <c r="O8" s="66"/>
      <c r="P8" s="68"/>
      <c r="Q8" s="147"/>
    </row>
    <row r="9" spans="1:17" ht="18">
      <c r="A9" s="119"/>
      <c r="B9" s="431" t="s">
        <v>281</v>
      </c>
      <c r="C9" s="432" t="s">
        <v>275</v>
      </c>
      <c r="D9" s="120"/>
      <c r="E9" s="115"/>
      <c r="F9" s="117"/>
      <c r="G9" s="22"/>
      <c r="H9" s="18"/>
      <c r="I9" s="66"/>
      <c r="J9" s="66"/>
      <c r="K9" s="68"/>
      <c r="L9" s="177"/>
      <c r="M9" s="66"/>
      <c r="N9" s="66"/>
      <c r="O9" s="66"/>
      <c r="P9" s="68"/>
      <c r="Q9" s="147"/>
    </row>
    <row r="10" spans="1:17" s="456" customFormat="1" ht="20.25">
      <c r="A10" s="421">
        <v>1</v>
      </c>
      <c r="B10" s="546" t="s">
        <v>276</v>
      </c>
      <c r="C10" s="429">
        <v>5295181</v>
      </c>
      <c r="D10" s="447" t="s">
        <v>12</v>
      </c>
      <c r="E10" s="115" t="s">
        <v>348</v>
      </c>
      <c r="F10" s="547">
        <v>1000</v>
      </c>
      <c r="G10" s="452">
        <v>32257</v>
      </c>
      <c r="H10" s="453">
        <v>29139</v>
      </c>
      <c r="I10" s="453">
        <f>G10-H10</f>
        <v>3118</v>
      </c>
      <c r="J10" s="453">
        <f>$F10*I10</f>
        <v>3118000</v>
      </c>
      <c r="K10" s="453">
        <f>J10/1000000</f>
        <v>3.118</v>
      </c>
      <c r="L10" s="452">
        <v>999997</v>
      </c>
      <c r="M10" s="453">
        <v>999997</v>
      </c>
      <c r="N10" s="454">
        <f>L10-M10</f>
        <v>0</v>
      </c>
      <c r="O10" s="454">
        <f>$F10*N10</f>
        <v>0</v>
      </c>
      <c r="P10" s="548">
        <f>O10/1000000</f>
        <v>0</v>
      </c>
      <c r="Q10" s="460" t="s">
        <v>441</v>
      </c>
    </row>
    <row r="11" spans="1:17" s="456" customFormat="1" ht="20.25">
      <c r="A11" s="421">
        <v>2</v>
      </c>
      <c r="B11" s="546" t="s">
        <v>278</v>
      </c>
      <c r="C11" s="429">
        <v>4864886</v>
      </c>
      <c r="D11" s="447" t="s">
        <v>12</v>
      </c>
      <c r="E11" s="115" t="s">
        <v>348</v>
      </c>
      <c r="F11" s="547">
        <v>5000</v>
      </c>
      <c r="G11" s="452">
        <v>13821</v>
      </c>
      <c r="H11" s="453">
        <v>13202</v>
      </c>
      <c r="I11" s="453">
        <f>G11-H11</f>
        <v>619</v>
      </c>
      <c r="J11" s="453">
        <f>$F11*I11</f>
        <v>3095000</v>
      </c>
      <c r="K11" s="453">
        <f>J11/1000000</f>
        <v>3.095</v>
      </c>
      <c r="L11" s="452">
        <v>80</v>
      </c>
      <c r="M11" s="453">
        <v>80</v>
      </c>
      <c r="N11" s="454">
        <f>L11-M11</f>
        <v>0</v>
      </c>
      <c r="O11" s="454">
        <f>$F11*N11</f>
        <v>0</v>
      </c>
      <c r="P11" s="548">
        <f>O11/1000000</f>
        <v>0</v>
      </c>
      <c r="Q11" s="460"/>
    </row>
    <row r="12" spans="1:17" ht="14.25">
      <c r="A12" s="93"/>
      <c r="B12" s="124"/>
      <c r="C12" s="105"/>
      <c r="D12" s="447"/>
      <c r="E12" s="122"/>
      <c r="F12" s="123"/>
      <c r="G12" s="127"/>
      <c r="H12" s="128"/>
      <c r="I12" s="66"/>
      <c r="J12" s="66"/>
      <c r="K12" s="68"/>
      <c r="L12" s="177"/>
      <c r="M12" s="66"/>
      <c r="N12" s="66"/>
      <c r="O12" s="66"/>
      <c r="P12" s="68"/>
      <c r="Q12" s="147"/>
    </row>
    <row r="13" spans="1:17" ht="14.25">
      <c r="A13" s="93"/>
      <c r="B13" s="121"/>
      <c r="C13" s="105"/>
      <c r="D13" s="447"/>
      <c r="E13" s="122"/>
      <c r="F13" s="123"/>
      <c r="G13" s="127"/>
      <c r="H13" s="128"/>
      <c r="I13" s="66"/>
      <c r="J13" s="66"/>
      <c r="K13" s="68"/>
      <c r="L13" s="177"/>
      <c r="M13" s="66"/>
      <c r="N13" s="66"/>
      <c r="O13" s="66"/>
      <c r="P13" s="68"/>
      <c r="Q13" s="147"/>
    </row>
    <row r="14" spans="1:17" ht="18">
      <c r="A14" s="93"/>
      <c r="B14" s="121"/>
      <c r="C14" s="105"/>
      <c r="D14" s="447"/>
      <c r="E14" s="122"/>
      <c r="F14" s="123"/>
      <c r="G14" s="127"/>
      <c r="H14" s="442" t="s">
        <v>313</v>
      </c>
      <c r="I14" s="424"/>
      <c r="J14" s="290"/>
      <c r="K14" s="425">
        <f>SUM(K10:K11)</f>
        <v>6.213</v>
      </c>
      <c r="L14" s="177"/>
      <c r="M14" s="443" t="s">
        <v>313</v>
      </c>
      <c r="N14" s="426"/>
      <c r="O14" s="422"/>
      <c r="P14" s="427">
        <f>SUM(P10:P11)</f>
        <v>0</v>
      </c>
      <c r="Q14" s="147"/>
    </row>
    <row r="15" spans="1:17" ht="18">
      <c r="A15" s="93"/>
      <c r="B15" s="306"/>
      <c r="C15" s="305"/>
      <c r="D15" s="447"/>
      <c r="E15" s="122"/>
      <c r="F15" s="123"/>
      <c r="G15" s="127"/>
      <c r="H15" s="128"/>
      <c r="I15" s="66"/>
      <c r="J15" s="66"/>
      <c r="K15" s="68"/>
      <c r="L15" s="177"/>
      <c r="M15" s="66"/>
      <c r="N15" s="66"/>
      <c r="O15" s="66"/>
      <c r="P15" s="68"/>
      <c r="Q15" s="147"/>
    </row>
    <row r="16" spans="1:17" ht="18">
      <c r="A16" s="22"/>
      <c r="B16" s="18"/>
      <c r="C16" s="18"/>
      <c r="D16" s="18"/>
      <c r="E16" s="18"/>
      <c r="F16" s="18"/>
      <c r="G16" s="22"/>
      <c r="H16" s="445"/>
      <c r="I16" s="444"/>
      <c r="J16" s="389"/>
      <c r="K16" s="428"/>
      <c r="L16" s="22"/>
      <c r="M16" s="445"/>
      <c r="N16" s="428"/>
      <c r="O16" s="389"/>
      <c r="P16" s="428"/>
      <c r="Q16" s="147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99"/>
      <c r="Q17" s="147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1"/>
      <c r="J18" s="27"/>
      <c r="K18" s="192"/>
      <c r="L18" s="26"/>
      <c r="M18" s="27"/>
      <c r="N18" s="191"/>
      <c r="O18" s="27"/>
      <c r="P18" s="192"/>
      <c r="Q18" s="148"/>
    </row>
    <row r="19" ht="13.5" thickTop="1"/>
    <row r="23" spans="1:16" ht="18">
      <c r="A23" s="433" t="s">
        <v>283</v>
      </c>
      <c r="B23" s="179"/>
      <c r="C23" s="179"/>
      <c r="D23" s="179"/>
      <c r="E23" s="179"/>
      <c r="F23" s="179"/>
      <c r="K23" s="129">
        <f>(K14+K16)</f>
        <v>6.213</v>
      </c>
      <c r="L23" s="130"/>
      <c r="M23" s="130"/>
      <c r="N23" s="130"/>
      <c r="O23" s="130"/>
      <c r="P23" s="129">
        <f>(P14+P16)</f>
        <v>0</v>
      </c>
    </row>
    <row r="26" spans="1:2" ht="18">
      <c r="A26" s="433" t="s">
        <v>284</v>
      </c>
      <c r="B26" s="433" t="s">
        <v>285</v>
      </c>
    </row>
    <row r="27" spans="1:16" ht="18">
      <c r="A27" s="193"/>
      <c r="B27" s="193"/>
      <c r="H27" s="151" t="s">
        <v>286</v>
      </c>
      <c r="I27" s="179"/>
      <c r="J27" s="151"/>
      <c r="K27" s="265">
        <v>0</v>
      </c>
      <c r="L27" s="265"/>
      <c r="M27" s="265"/>
      <c r="N27" s="265"/>
      <c r="O27" s="265"/>
      <c r="P27" s="265">
        <v>0</v>
      </c>
    </row>
    <row r="28" spans="8:16" ht="18">
      <c r="H28" s="151" t="s">
        <v>287</v>
      </c>
      <c r="I28" s="179"/>
      <c r="J28" s="151"/>
      <c r="K28" s="265">
        <f>BRPL!K17</f>
        <v>0</v>
      </c>
      <c r="L28" s="265"/>
      <c r="M28" s="265"/>
      <c r="N28" s="265"/>
      <c r="O28" s="265"/>
      <c r="P28" s="265">
        <f>BRPL!P17</f>
        <v>0</v>
      </c>
    </row>
    <row r="29" spans="8:16" ht="18">
      <c r="H29" s="151" t="s">
        <v>288</v>
      </c>
      <c r="I29" s="179"/>
      <c r="J29" s="151"/>
      <c r="K29" s="179">
        <f>BYPL!K31</f>
        <v>-2.3215000000000003</v>
      </c>
      <c r="L29" s="179"/>
      <c r="M29" s="434"/>
      <c r="N29" s="179"/>
      <c r="O29" s="179"/>
      <c r="P29" s="179">
        <f>BYPL!P31</f>
        <v>-2.7841</v>
      </c>
    </row>
    <row r="30" spans="8:16" ht="18">
      <c r="H30" s="151" t="s">
        <v>289</v>
      </c>
      <c r="I30" s="179"/>
      <c r="J30" s="151"/>
      <c r="K30" s="179">
        <f>NDMC!K33</f>
        <v>-0.2230000000000001</v>
      </c>
      <c r="L30" s="179"/>
      <c r="M30" s="179"/>
      <c r="N30" s="179"/>
      <c r="O30" s="179"/>
      <c r="P30" s="179">
        <f>NDMC!P33</f>
        <v>0</v>
      </c>
    </row>
    <row r="31" spans="8:16" ht="18">
      <c r="H31" s="151" t="s">
        <v>290</v>
      </c>
      <c r="I31" s="179"/>
      <c r="J31" s="151"/>
      <c r="K31" s="179">
        <v>0</v>
      </c>
      <c r="L31" s="179"/>
      <c r="M31" s="179"/>
      <c r="N31" s="179"/>
      <c r="O31" s="179"/>
      <c r="P31" s="179">
        <v>0</v>
      </c>
    </row>
    <row r="32" spans="8:16" ht="18">
      <c r="H32" s="151" t="s">
        <v>462</v>
      </c>
      <c r="I32" s="179"/>
      <c r="J32" s="151"/>
      <c r="K32" s="179">
        <v>0</v>
      </c>
      <c r="L32" s="179"/>
      <c r="M32" s="179"/>
      <c r="N32" s="179"/>
      <c r="O32" s="179"/>
      <c r="P32" s="179">
        <v>0</v>
      </c>
    </row>
    <row r="33" spans="8:16" ht="18">
      <c r="H33" s="435" t="s">
        <v>291</v>
      </c>
      <c r="I33" s="151"/>
      <c r="J33" s="151"/>
      <c r="K33" s="151">
        <f>SUM(K27:K31)</f>
        <v>-2.5445</v>
      </c>
      <c r="L33" s="179"/>
      <c r="M33" s="179"/>
      <c r="N33" s="179"/>
      <c r="O33" s="179"/>
      <c r="P33" s="151">
        <f>SUM(P27:P31)</f>
        <v>-2.7841</v>
      </c>
    </row>
    <row r="34" spans="8:16" ht="18">
      <c r="H34" s="179"/>
      <c r="I34" s="179"/>
      <c r="J34" s="179"/>
      <c r="K34" s="179"/>
      <c r="L34" s="179"/>
      <c r="M34" s="179"/>
      <c r="N34" s="179"/>
      <c r="O34" s="179"/>
      <c r="P34" s="179"/>
    </row>
    <row r="35" spans="1:16" ht="18">
      <c r="A35" s="433" t="s">
        <v>314</v>
      </c>
      <c r="B35" s="107"/>
      <c r="C35" s="107"/>
      <c r="D35" s="107"/>
      <c r="E35" s="107"/>
      <c r="F35" s="107"/>
      <c r="G35" s="107"/>
      <c r="H35" s="151"/>
      <c r="I35" s="436"/>
      <c r="J35" s="151"/>
      <c r="K35" s="436">
        <f>K23+K33</f>
        <v>3.6685</v>
      </c>
      <c r="L35" s="179"/>
      <c r="M35" s="179"/>
      <c r="N35" s="179"/>
      <c r="O35" s="179"/>
      <c r="P35" s="436">
        <f>P23+P33</f>
        <v>-2.7841</v>
      </c>
    </row>
    <row r="36" spans="1:10" ht="18">
      <c r="A36" s="151"/>
      <c r="B36" s="106"/>
      <c r="C36" s="107"/>
      <c r="D36" s="107"/>
      <c r="E36" s="107"/>
      <c r="F36" s="107"/>
      <c r="G36" s="107"/>
      <c r="H36" s="107"/>
      <c r="I36" s="132"/>
      <c r="J36" s="107"/>
    </row>
    <row r="37" spans="1:10" ht="18">
      <c r="A37" s="435" t="s">
        <v>292</v>
      </c>
      <c r="B37" s="151" t="s">
        <v>293</v>
      </c>
      <c r="C37" s="107"/>
      <c r="D37" s="107"/>
      <c r="E37" s="107"/>
      <c r="F37" s="107"/>
      <c r="G37" s="107"/>
      <c r="H37" s="107"/>
      <c r="I37" s="132"/>
      <c r="J37" s="107"/>
    </row>
    <row r="38" spans="1:10" ht="12.75">
      <c r="A38" s="131"/>
      <c r="B38" s="106"/>
      <c r="C38" s="107"/>
      <c r="D38" s="107"/>
      <c r="E38" s="107"/>
      <c r="F38" s="107"/>
      <c r="G38" s="107"/>
      <c r="H38" s="107"/>
      <c r="I38" s="132"/>
      <c r="J38" s="107"/>
    </row>
    <row r="39" spans="1:16" ht="18">
      <c r="A39" s="437" t="s">
        <v>294</v>
      </c>
      <c r="B39" s="438" t="s">
        <v>295</v>
      </c>
      <c r="C39" s="439" t="s">
        <v>296</v>
      </c>
      <c r="D39" s="438"/>
      <c r="E39" s="438"/>
      <c r="F39" s="438"/>
      <c r="G39" s="389">
        <v>30.0788</v>
      </c>
      <c r="H39" s="438" t="s">
        <v>297</v>
      </c>
      <c r="I39" s="438"/>
      <c r="J39" s="440"/>
      <c r="K39" s="438">
        <f aca="true" t="shared" si="0" ref="K39:K44">($K$35*G39)/100</f>
        <v>1.103440778</v>
      </c>
      <c r="L39" s="438"/>
      <c r="M39" s="438"/>
      <c r="N39" s="438"/>
      <c r="O39" s="438"/>
      <c r="P39" s="438">
        <f aca="true" t="shared" si="1" ref="P39:P44">($P$35*G39)/100</f>
        <v>-0.8374238708</v>
      </c>
    </row>
    <row r="40" spans="1:16" ht="18">
      <c r="A40" s="437" t="s">
        <v>298</v>
      </c>
      <c r="B40" s="438" t="s">
        <v>349</v>
      </c>
      <c r="C40" s="439" t="s">
        <v>296</v>
      </c>
      <c r="D40" s="438"/>
      <c r="E40" s="438"/>
      <c r="F40" s="438"/>
      <c r="G40" s="389">
        <v>41.6314</v>
      </c>
      <c r="H40" s="438" t="s">
        <v>297</v>
      </c>
      <c r="I40" s="438"/>
      <c r="J40" s="440"/>
      <c r="K40" s="438">
        <f t="shared" si="0"/>
        <v>1.527247909</v>
      </c>
      <c r="L40" s="438"/>
      <c r="M40" s="438"/>
      <c r="N40" s="438"/>
      <c r="O40" s="438"/>
      <c r="P40" s="438">
        <f t="shared" si="1"/>
        <v>-1.1590598074</v>
      </c>
    </row>
    <row r="41" spans="1:16" ht="18">
      <c r="A41" s="437" t="s">
        <v>299</v>
      </c>
      <c r="B41" s="438" t="s">
        <v>350</v>
      </c>
      <c r="C41" s="439" t="s">
        <v>296</v>
      </c>
      <c r="D41" s="438"/>
      <c r="E41" s="438"/>
      <c r="F41" s="438"/>
      <c r="G41" s="389">
        <v>22.7429</v>
      </c>
      <c r="H41" s="438" t="s">
        <v>297</v>
      </c>
      <c r="I41" s="438"/>
      <c r="J41" s="440"/>
      <c r="K41" s="438">
        <f t="shared" si="0"/>
        <v>0.8343232864999999</v>
      </c>
      <c r="L41" s="438"/>
      <c r="M41" s="438"/>
      <c r="N41" s="438"/>
      <c r="O41" s="438"/>
      <c r="P41" s="438">
        <f t="shared" si="1"/>
        <v>-0.6331850789</v>
      </c>
    </row>
    <row r="42" spans="1:16" ht="18">
      <c r="A42" s="437" t="s">
        <v>300</v>
      </c>
      <c r="B42" s="438" t="s">
        <v>351</v>
      </c>
      <c r="C42" s="439" t="s">
        <v>296</v>
      </c>
      <c r="D42" s="438"/>
      <c r="E42" s="438"/>
      <c r="F42" s="438"/>
      <c r="G42" s="389">
        <v>4.6039</v>
      </c>
      <c r="H42" s="438" t="s">
        <v>297</v>
      </c>
      <c r="I42" s="438"/>
      <c r="J42" s="440"/>
      <c r="K42" s="438">
        <f t="shared" si="0"/>
        <v>0.1688940715</v>
      </c>
      <c r="L42" s="438"/>
      <c r="M42" s="438"/>
      <c r="N42" s="438"/>
      <c r="O42" s="438"/>
      <c r="P42" s="438">
        <f t="shared" si="1"/>
        <v>-0.1281771799</v>
      </c>
    </row>
    <row r="43" spans="1:16" ht="18">
      <c r="A43" s="437" t="s">
        <v>301</v>
      </c>
      <c r="B43" s="438" t="s">
        <v>352</v>
      </c>
      <c r="C43" s="439" t="s">
        <v>296</v>
      </c>
      <c r="D43" s="438"/>
      <c r="E43" s="438"/>
      <c r="F43" s="438"/>
      <c r="G43" s="389">
        <v>0.7254</v>
      </c>
      <c r="H43" s="438" t="s">
        <v>297</v>
      </c>
      <c r="I43" s="438"/>
      <c r="J43" s="440"/>
      <c r="K43" s="438">
        <f t="shared" si="0"/>
        <v>0.026611299</v>
      </c>
      <c r="L43" s="438"/>
      <c r="M43" s="438"/>
      <c r="N43" s="438"/>
      <c r="O43" s="438"/>
      <c r="P43" s="438">
        <f t="shared" si="1"/>
        <v>-0.0201958614</v>
      </c>
    </row>
    <row r="44" spans="1:16" ht="18">
      <c r="A44" s="437" t="s">
        <v>460</v>
      </c>
      <c r="B44" s="438" t="s">
        <v>461</v>
      </c>
      <c r="C44" s="439" t="s">
        <v>296</v>
      </c>
      <c r="F44" s="133"/>
      <c r="G44" s="277">
        <v>0.2176</v>
      </c>
      <c r="H44" s="438" t="s">
        <v>297</v>
      </c>
      <c r="J44" s="134"/>
      <c r="K44" s="438">
        <f t="shared" si="0"/>
        <v>0.007982656</v>
      </c>
      <c r="P44" s="179">
        <f t="shared" si="1"/>
        <v>-0.006058201599999999</v>
      </c>
    </row>
    <row r="45" spans="1:10" ht="15">
      <c r="A45" s="441" t="s">
        <v>476</v>
      </c>
      <c r="F45" s="133"/>
      <c r="J45" s="134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55" zoomScaleNormal="50" zoomScaleSheetLayoutView="55" workbookViewId="0" topLeftCell="A1">
      <selection activeCell="T34" sqref="T3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8.8515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20.7109375" style="0" customWidth="1"/>
    <col min="15" max="15" width="6.7109375" style="0" customWidth="1"/>
    <col min="16" max="16" width="4.140625" style="0" hidden="1" customWidth="1"/>
  </cols>
  <sheetData>
    <row r="1" spans="1:18" ht="68.25" customHeight="1" thickTop="1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57"/>
      <c r="R1" s="18"/>
    </row>
    <row r="2" spans="1:18" ht="30">
      <c r="A2" s="201"/>
      <c r="B2" s="18"/>
      <c r="C2" s="18"/>
      <c r="D2" s="18"/>
      <c r="E2" s="18"/>
      <c r="F2" s="18"/>
      <c r="G2" s="380" t="s">
        <v>347</v>
      </c>
      <c r="H2" s="18"/>
      <c r="I2" s="18"/>
      <c r="J2" s="18"/>
      <c r="K2" s="18"/>
      <c r="L2" s="18"/>
      <c r="M2" s="18"/>
      <c r="N2" s="18"/>
      <c r="O2" s="18"/>
      <c r="P2" s="18"/>
      <c r="Q2" s="258"/>
      <c r="R2" s="18"/>
    </row>
    <row r="3" spans="1:18" ht="26.25">
      <c r="A3" s="20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58"/>
      <c r="R3" s="18"/>
    </row>
    <row r="4" spans="1:18" ht="25.5">
      <c r="A4" s="202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58"/>
      <c r="R4" s="18"/>
    </row>
    <row r="5" spans="1:18" ht="23.25">
      <c r="A5" s="207"/>
      <c r="B5" s="18"/>
      <c r="C5" s="375" t="s">
        <v>377</v>
      </c>
      <c r="D5" s="18"/>
      <c r="E5" s="18"/>
      <c r="F5" s="18"/>
      <c r="G5" s="18"/>
      <c r="H5" s="18"/>
      <c r="I5" s="18"/>
      <c r="J5" s="18"/>
      <c r="K5" s="18"/>
      <c r="L5" s="204"/>
      <c r="M5" s="18"/>
      <c r="N5" s="18"/>
      <c r="O5" s="18"/>
      <c r="P5" s="18"/>
      <c r="Q5" s="258"/>
      <c r="R5" s="18"/>
    </row>
    <row r="6" spans="1:18" ht="18">
      <c r="A6" s="203"/>
      <c r="B6" s="10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58"/>
      <c r="R6" s="18"/>
    </row>
    <row r="7" spans="1:18" ht="26.25">
      <c r="A7" s="201"/>
      <c r="B7" s="18"/>
      <c r="C7" s="18"/>
      <c r="D7" s="18"/>
      <c r="E7" s="18"/>
      <c r="F7" s="244" t="s">
        <v>466</v>
      </c>
      <c r="G7" s="18"/>
      <c r="H7" s="18"/>
      <c r="I7" s="18"/>
      <c r="J7" s="18"/>
      <c r="K7" s="18"/>
      <c r="L7" s="204"/>
      <c r="M7" s="18"/>
      <c r="N7" s="18"/>
      <c r="O7" s="18"/>
      <c r="P7" s="18"/>
      <c r="Q7" s="258"/>
      <c r="R7" s="18"/>
    </row>
    <row r="8" spans="1:18" ht="25.5">
      <c r="A8" s="202"/>
      <c r="B8" s="205"/>
      <c r="C8" s="18"/>
      <c r="D8" s="18"/>
      <c r="E8" s="18"/>
      <c r="F8" s="18"/>
      <c r="G8" s="18"/>
      <c r="H8" s="206"/>
      <c r="I8" s="18"/>
      <c r="J8" s="18"/>
      <c r="K8" s="18"/>
      <c r="L8" s="18"/>
      <c r="M8" s="18"/>
      <c r="N8" s="18"/>
      <c r="O8" s="18"/>
      <c r="P8" s="18"/>
      <c r="Q8" s="258"/>
      <c r="R8" s="18"/>
    </row>
    <row r="9" spans="1:18" ht="12.75">
      <c r="A9" s="207"/>
      <c r="B9" s="18"/>
      <c r="C9" s="18"/>
      <c r="D9" s="18"/>
      <c r="E9" s="18"/>
      <c r="F9" s="18"/>
      <c r="G9" s="18"/>
      <c r="H9" s="208"/>
      <c r="I9" s="18"/>
      <c r="J9" s="18"/>
      <c r="K9" s="18"/>
      <c r="L9" s="18"/>
      <c r="M9" s="18"/>
      <c r="N9" s="18"/>
      <c r="O9" s="18"/>
      <c r="P9" s="18"/>
      <c r="Q9" s="258"/>
      <c r="R9" s="18"/>
    </row>
    <row r="10" spans="1:18" ht="45.75" customHeight="1">
      <c r="A10" s="207"/>
      <c r="B10" s="251" t="s">
        <v>315</v>
      </c>
      <c r="C10" s="18"/>
      <c r="D10" s="18"/>
      <c r="E10" s="18"/>
      <c r="F10" s="18"/>
      <c r="G10" s="18"/>
      <c r="H10" s="208"/>
      <c r="I10" s="245"/>
      <c r="J10" s="65"/>
      <c r="K10" s="65"/>
      <c r="L10" s="65"/>
      <c r="M10" s="65"/>
      <c r="N10" s="245"/>
      <c r="O10" s="65"/>
      <c r="P10" s="65"/>
      <c r="Q10" s="258"/>
      <c r="R10" s="18"/>
    </row>
    <row r="11" spans="1:19" ht="20.25">
      <c r="A11" s="207"/>
      <c r="B11" s="18"/>
      <c r="C11" s="18"/>
      <c r="D11" s="18"/>
      <c r="E11" s="18"/>
      <c r="F11" s="18"/>
      <c r="G11" s="18"/>
      <c r="H11" s="211"/>
      <c r="I11" s="398" t="s">
        <v>334</v>
      </c>
      <c r="J11" s="246"/>
      <c r="K11" s="246"/>
      <c r="L11" s="246"/>
      <c r="M11" s="246"/>
      <c r="N11" s="398" t="s">
        <v>335</v>
      </c>
      <c r="O11" s="246"/>
      <c r="P11" s="246"/>
      <c r="Q11" s="369"/>
      <c r="R11" s="214"/>
      <c r="S11" s="194"/>
    </row>
    <row r="12" spans="1:18" ht="12.75">
      <c r="A12" s="207"/>
      <c r="B12" s="18"/>
      <c r="C12" s="18"/>
      <c r="D12" s="18"/>
      <c r="E12" s="18"/>
      <c r="F12" s="18"/>
      <c r="G12" s="18"/>
      <c r="H12" s="208"/>
      <c r="I12" s="243"/>
      <c r="J12" s="243"/>
      <c r="K12" s="243"/>
      <c r="L12" s="243"/>
      <c r="M12" s="243"/>
      <c r="N12" s="243"/>
      <c r="O12" s="243"/>
      <c r="P12" s="243"/>
      <c r="Q12" s="258"/>
      <c r="R12" s="18"/>
    </row>
    <row r="13" spans="1:18" ht="26.25">
      <c r="A13" s="374">
        <v>1</v>
      </c>
      <c r="B13" s="375" t="s">
        <v>316</v>
      </c>
      <c r="C13" s="376"/>
      <c r="D13" s="376"/>
      <c r="E13" s="373"/>
      <c r="F13" s="373"/>
      <c r="G13" s="210"/>
      <c r="H13" s="370"/>
      <c r="I13" s="371">
        <f>NDPL!K171</f>
        <v>-14.219498661999989</v>
      </c>
      <c r="J13" s="244"/>
      <c r="K13" s="244"/>
      <c r="L13" s="244"/>
      <c r="M13" s="370"/>
      <c r="N13" s="371">
        <f>NDPL!P171</f>
        <v>-1.0032908174666668</v>
      </c>
      <c r="O13" s="244"/>
      <c r="P13" s="244"/>
      <c r="Q13" s="258"/>
      <c r="R13" s="18"/>
    </row>
    <row r="14" spans="1:18" ht="26.25">
      <c r="A14" s="374"/>
      <c r="B14" s="375"/>
      <c r="C14" s="376"/>
      <c r="D14" s="376"/>
      <c r="E14" s="373"/>
      <c r="F14" s="373"/>
      <c r="G14" s="210"/>
      <c r="H14" s="370"/>
      <c r="I14" s="371"/>
      <c r="J14" s="244"/>
      <c r="K14" s="244"/>
      <c r="L14" s="244"/>
      <c r="M14" s="370"/>
      <c r="N14" s="371"/>
      <c r="O14" s="244"/>
      <c r="P14" s="244"/>
      <c r="Q14" s="258"/>
      <c r="R14" s="18"/>
    </row>
    <row r="15" spans="1:18" ht="26.25">
      <c r="A15" s="374"/>
      <c r="B15" s="375"/>
      <c r="C15" s="376"/>
      <c r="D15" s="376"/>
      <c r="E15" s="373"/>
      <c r="F15" s="373"/>
      <c r="G15" s="205"/>
      <c r="H15" s="370"/>
      <c r="I15" s="371"/>
      <c r="J15" s="244"/>
      <c r="K15" s="244"/>
      <c r="L15" s="244"/>
      <c r="M15" s="370"/>
      <c r="N15" s="371"/>
      <c r="O15" s="244"/>
      <c r="P15" s="244"/>
      <c r="Q15" s="258"/>
      <c r="R15" s="18"/>
    </row>
    <row r="16" spans="1:18" ht="23.25" customHeight="1">
      <c r="A16" s="374">
        <v>2</v>
      </c>
      <c r="B16" s="375" t="s">
        <v>317</v>
      </c>
      <c r="C16" s="376"/>
      <c r="D16" s="376"/>
      <c r="E16" s="373"/>
      <c r="F16" s="373"/>
      <c r="G16" s="210"/>
      <c r="H16" s="370"/>
      <c r="I16" s="371">
        <f>BRPL!K208</f>
        <v>-8.908119591000004</v>
      </c>
      <c r="J16" s="244"/>
      <c r="K16" s="244"/>
      <c r="L16" s="244"/>
      <c r="M16" s="370"/>
      <c r="N16" s="371">
        <f>BRPL!P208</f>
        <v>-1.9245814873999998</v>
      </c>
      <c r="O16" s="244"/>
      <c r="P16" s="244"/>
      <c r="Q16" s="258"/>
      <c r="R16" s="18"/>
    </row>
    <row r="17" spans="1:18" ht="26.25">
      <c r="A17" s="374"/>
      <c r="B17" s="375"/>
      <c r="C17" s="376"/>
      <c r="D17" s="376"/>
      <c r="E17" s="373"/>
      <c r="F17" s="373"/>
      <c r="G17" s="210"/>
      <c r="H17" s="370"/>
      <c r="I17" s="371"/>
      <c r="J17" s="244"/>
      <c r="K17" s="244"/>
      <c r="L17" s="244"/>
      <c r="M17" s="370"/>
      <c r="N17" s="371"/>
      <c r="O17" s="244"/>
      <c r="P17" s="244"/>
      <c r="Q17" s="258"/>
      <c r="R17" s="18"/>
    </row>
    <row r="18" spans="1:18" ht="26.25">
      <c r="A18" s="374"/>
      <c r="B18" s="375"/>
      <c r="C18" s="376"/>
      <c r="D18" s="376"/>
      <c r="E18" s="373"/>
      <c r="F18" s="373"/>
      <c r="G18" s="205"/>
      <c r="H18" s="370"/>
      <c r="I18" s="371"/>
      <c r="J18" s="244"/>
      <c r="K18" s="244"/>
      <c r="L18" s="244"/>
      <c r="M18" s="370"/>
      <c r="N18" s="371"/>
      <c r="O18" s="244"/>
      <c r="P18" s="244"/>
      <c r="Q18" s="258"/>
      <c r="R18" s="18"/>
    </row>
    <row r="19" spans="1:18" ht="23.25" customHeight="1">
      <c r="A19" s="374">
        <v>3</v>
      </c>
      <c r="B19" s="375" t="s">
        <v>318</v>
      </c>
      <c r="C19" s="376"/>
      <c r="D19" s="376"/>
      <c r="E19" s="373"/>
      <c r="F19" s="373"/>
      <c r="G19" s="210"/>
      <c r="H19" s="370"/>
      <c r="I19" s="371">
        <f>BYPL!K174</f>
        <v>-0.9797236535000009</v>
      </c>
      <c r="J19" s="244"/>
      <c r="K19" s="244"/>
      <c r="L19" s="244"/>
      <c r="M19" s="370"/>
      <c r="N19" s="371">
        <f>BYPL!P174</f>
        <v>-3.5075822522333358</v>
      </c>
      <c r="O19" s="244"/>
      <c r="P19" s="244"/>
      <c r="Q19" s="258"/>
      <c r="R19" s="18"/>
    </row>
    <row r="20" spans="1:18" ht="26.25">
      <c r="A20" s="374"/>
      <c r="B20" s="375"/>
      <c r="C20" s="376"/>
      <c r="D20" s="376"/>
      <c r="E20" s="373"/>
      <c r="F20" s="373"/>
      <c r="G20" s="210"/>
      <c r="H20" s="370"/>
      <c r="I20" s="371"/>
      <c r="J20" s="244"/>
      <c r="K20" s="244"/>
      <c r="L20" s="244"/>
      <c r="M20" s="370"/>
      <c r="N20" s="371"/>
      <c r="O20" s="244"/>
      <c r="P20" s="244"/>
      <c r="Q20" s="258"/>
      <c r="R20" s="18"/>
    </row>
    <row r="21" spans="1:18" ht="26.25">
      <c r="A21" s="374"/>
      <c r="B21" s="377"/>
      <c r="C21" s="377"/>
      <c r="D21" s="377"/>
      <c r="E21" s="266"/>
      <c r="F21" s="266"/>
      <c r="G21" s="104"/>
      <c r="H21" s="370"/>
      <c r="I21" s="371"/>
      <c r="J21" s="244"/>
      <c r="K21" s="244"/>
      <c r="L21" s="244"/>
      <c r="M21" s="370"/>
      <c r="N21" s="371"/>
      <c r="O21" s="244"/>
      <c r="P21" s="244"/>
      <c r="Q21" s="258"/>
      <c r="R21" s="18"/>
    </row>
    <row r="22" spans="1:18" ht="26.25">
      <c r="A22" s="374">
        <v>4</v>
      </c>
      <c r="B22" s="375" t="s">
        <v>319</v>
      </c>
      <c r="C22" s="377"/>
      <c r="D22" s="377"/>
      <c r="E22" s="266"/>
      <c r="F22" s="266"/>
      <c r="G22" s="210"/>
      <c r="H22" s="370" t="s">
        <v>346</v>
      </c>
      <c r="I22" s="371">
        <f>NDMC!K86</f>
        <v>0.10433588149999964</v>
      </c>
      <c r="J22" s="244"/>
      <c r="K22" s="244"/>
      <c r="L22" s="244"/>
      <c r="M22" s="370" t="s">
        <v>346</v>
      </c>
      <c r="N22" s="371">
        <f>NDMC!P86</f>
        <v>2.5285395201</v>
      </c>
      <c r="O22" s="244"/>
      <c r="P22" s="244"/>
      <c r="Q22" s="258"/>
      <c r="R22" s="18"/>
    </row>
    <row r="23" spans="1:18" ht="26.25">
      <c r="A23" s="374"/>
      <c r="B23" s="375"/>
      <c r="C23" s="377"/>
      <c r="D23" s="377"/>
      <c r="E23" s="266"/>
      <c r="F23" s="266"/>
      <c r="G23" s="210"/>
      <c r="H23" s="370"/>
      <c r="I23" s="371"/>
      <c r="J23" s="244"/>
      <c r="K23" s="244"/>
      <c r="L23" s="244"/>
      <c r="M23" s="370"/>
      <c r="N23" s="371"/>
      <c r="O23" s="244"/>
      <c r="P23" s="244"/>
      <c r="Q23" s="258"/>
      <c r="R23" s="18"/>
    </row>
    <row r="24" spans="1:18" ht="26.25">
      <c r="A24" s="374"/>
      <c r="B24" s="377"/>
      <c r="C24" s="377"/>
      <c r="D24" s="377"/>
      <c r="E24" s="266"/>
      <c r="F24" s="266"/>
      <c r="G24" s="104"/>
      <c r="H24" s="370"/>
      <c r="I24" s="371"/>
      <c r="J24" s="244"/>
      <c r="K24" s="244"/>
      <c r="L24" s="244"/>
      <c r="M24" s="370"/>
      <c r="N24" s="371"/>
      <c r="O24" s="244"/>
      <c r="P24" s="244"/>
      <c r="Q24" s="258"/>
      <c r="R24" s="18"/>
    </row>
    <row r="25" spans="1:18" ht="26.25">
      <c r="A25" s="374">
        <v>5</v>
      </c>
      <c r="B25" s="375" t="s">
        <v>320</v>
      </c>
      <c r="C25" s="377"/>
      <c r="D25" s="377"/>
      <c r="E25" s="266"/>
      <c r="F25" s="266"/>
      <c r="G25" s="210"/>
      <c r="H25" s="370" t="s">
        <v>346</v>
      </c>
      <c r="I25" s="371">
        <f>MES!K58</f>
        <v>0.05931129900000001</v>
      </c>
      <c r="J25" s="244"/>
      <c r="K25" s="244"/>
      <c r="L25" s="244"/>
      <c r="M25" s="370" t="s">
        <v>346</v>
      </c>
      <c r="N25" s="371">
        <f>MES!P58</f>
        <v>1.3141541386</v>
      </c>
      <c r="O25" s="244"/>
      <c r="P25" s="244"/>
      <c r="Q25" s="258"/>
      <c r="R25" s="18"/>
    </row>
    <row r="26" spans="1:18" ht="20.25">
      <c r="A26" s="207"/>
      <c r="B26" s="18"/>
      <c r="C26" s="18"/>
      <c r="D26" s="18"/>
      <c r="E26" s="18"/>
      <c r="F26" s="18"/>
      <c r="G26" s="18"/>
      <c r="H26" s="209"/>
      <c r="I26" s="372"/>
      <c r="J26" s="242"/>
      <c r="K26" s="242"/>
      <c r="L26" s="242"/>
      <c r="M26" s="242"/>
      <c r="N26" s="242"/>
      <c r="O26" s="242"/>
      <c r="P26" s="242"/>
      <c r="Q26" s="258"/>
      <c r="R26" s="18"/>
    </row>
    <row r="27" spans="1:18" ht="18">
      <c r="A27" s="203"/>
      <c r="B27" s="181"/>
      <c r="C27" s="212"/>
      <c r="D27" s="212"/>
      <c r="E27" s="212"/>
      <c r="F27" s="212"/>
      <c r="G27" s="213"/>
      <c r="H27" s="209"/>
      <c r="I27" s="18"/>
      <c r="J27" s="18"/>
      <c r="K27" s="18"/>
      <c r="L27" s="18"/>
      <c r="M27" s="18"/>
      <c r="N27" s="18"/>
      <c r="O27" s="18"/>
      <c r="P27" s="18"/>
      <c r="Q27" s="258"/>
      <c r="R27" s="18"/>
    </row>
    <row r="28" spans="1:18" ht="28.5" customHeight="1">
      <c r="A28" s="374">
        <v>6</v>
      </c>
      <c r="B28" s="375" t="s">
        <v>448</v>
      </c>
      <c r="C28" s="377"/>
      <c r="D28" s="377"/>
      <c r="E28" s="266"/>
      <c r="F28" s="266"/>
      <c r="G28" s="210"/>
      <c r="H28" s="370"/>
      <c r="I28" s="371">
        <f>Railway!K15</f>
        <v>-0.428775</v>
      </c>
      <c r="J28" s="244"/>
      <c r="K28" s="244"/>
      <c r="L28" s="244"/>
      <c r="M28" s="370"/>
      <c r="N28" s="371">
        <f>Railway!P15</f>
        <v>-0.014875</v>
      </c>
      <c r="O28" s="18"/>
      <c r="P28" s="18"/>
      <c r="Q28" s="258"/>
      <c r="R28" s="18"/>
    </row>
    <row r="29" spans="1:18" ht="54" customHeight="1" thickBot="1">
      <c r="A29" s="368" t="s">
        <v>321</v>
      </c>
      <c r="B29" s="247"/>
      <c r="C29" s="247"/>
      <c r="D29" s="247"/>
      <c r="E29" s="247"/>
      <c r="F29" s="247"/>
      <c r="G29" s="247"/>
      <c r="H29" s="248"/>
      <c r="I29" s="248"/>
      <c r="J29" s="248"/>
      <c r="K29" s="248"/>
      <c r="L29" s="248"/>
      <c r="M29" s="248"/>
      <c r="N29" s="248"/>
      <c r="O29" s="248"/>
      <c r="P29" s="248"/>
      <c r="Q29" s="259"/>
      <c r="R29" s="18"/>
    </row>
    <row r="30" spans="1:9" ht="13.5" thickTop="1">
      <c r="A30" s="200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2" t="s">
        <v>345</v>
      </c>
      <c r="B33" s="18"/>
      <c r="C33" s="18"/>
      <c r="D33" s="18"/>
      <c r="E33" s="367"/>
      <c r="F33" s="367"/>
      <c r="G33" s="18"/>
      <c r="H33" s="18"/>
      <c r="I33" s="18"/>
    </row>
    <row r="34" spans="1:9" ht="15">
      <c r="A34" s="236"/>
      <c r="B34" s="236"/>
      <c r="C34" s="236"/>
      <c r="D34" s="236"/>
      <c r="E34" s="367"/>
      <c r="F34" s="367"/>
      <c r="G34" s="18"/>
      <c r="H34" s="18"/>
      <c r="I34" s="18"/>
    </row>
    <row r="35" spans="1:9" s="367" customFormat="1" ht="15" customHeight="1">
      <c r="A35" s="379" t="s">
        <v>353</v>
      </c>
      <c r="E35"/>
      <c r="F35"/>
      <c r="G35" s="236"/>
      <c r="H35" s="236"/>
      <c r="I35" s="236"/>
    </row>
    <row r="36" spans="1:9" s="367" customFormat="1" ht="15" customHeight="1">
      <c r="A36" s="379"/>
      <c r="E36"/>
      <c r="F36"/>
      <c r="H36" s="236"/>
      <c r="I36" s="236"/>
    </row>
    <row r="37" spans="1:9" s="367" customFormat="1" ht="15" customHeight="1">
      <c r="A37" s="379" t="s">
        <v>354</v>
      </c>
      <c r="E37"/>
      <c r="F37"/>
      <c r="I37" s="236"/>
    </row>
    <row r="38" spans="1:9" s="367" customFormat="1" ht="15" customHeight="1">
      <c r="A38" s="378"/>
      <c r="E38"/>
      <c r="F38"/>
      <c r="I38" s="236"/>
    </row>
    <row r="39" spans="1:9" s="367" customFormat="1" ht="15" customHeight="1">
      <c r="A39" s="379"/>
      <c r="E39"/>
      <c r="F39"/>
      <c r="I39" s="236"/>
    </row>
    <row r="40" spans="1:6" s="367" customFormat="1" ht="15" customHeight="1">
      <c r="A40" s="379"/>
      <c r="B40" s="36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2018-05-22T07:24:18Z</cp:lastPrinted>
  <dcterms:created xsi:type="dcterms:W3CDTF">1996-10-14T23:33:28Z</dcterms:created>
  <dcterms:modified xsi:type="dcterms:W3CDTF">2018-05-22T07:25:52Z</dcterms:modified>
  <cp:category/>
  <cp:version/>
  <cp:contentType/>
  <cp:contentStatus/>
</cp:coreProperties>
</file>